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02" documentId="120_S{2AC9BD13-BADA-5192-A53E-5A8FF88502F6}" xr6:coauthVersionLast="47" xr6:coauthVersionMax="47" xr10:uidLastSave="{78679609-C3AC-4408-A843-FDCC5C9AB654}"/>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<sst xmlns="http://schemas.openxmlformats.org/spreadsheetml/2006/main" count="181580" uniqueCount="39151">
  <si>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</si>
  <si>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</si>
  <si>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</si>
  <si>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</si>
  <si>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</si>
  <si>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</si>
  <si>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</si>
  <si>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</si>
  <si>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</si>
  <si>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</si>
  <si>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</si>
  <si>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</si>
  <si>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</si>
  <si>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</si>
  <si>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</si>
  <si>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</si>
  <si>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</si>
  <si>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</si>
  <si>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</si>
  <si>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</si>
  <si>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</si>
  <si>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</si>
  <si>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</si>
  <si>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</si>
  <si>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</si>
  <si>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</si>
  <si>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</si>
  <si>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</si>
  <si>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</si>
  <si>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</si>
  <si>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</si>
  <si>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</si>
  <si>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</si>
  <si>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</si>
  <si>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</si>
  <si>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</si>
  <si>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</si>
  <si>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</si>
  <si>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</si>
  <si>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</si>
  <si>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</si>
  <si>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</si>
  <si>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</si>
  <si>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</si>
  <si>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</si>
  <si>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</si>
  <si>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</si>
  <si>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</si>
  <si>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</si>
  <si>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</si>
  <si>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</si>
  <si>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</si>
  <si>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</si>
  <si>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</si>
  <si>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</si>
  <si>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</si>
  <si>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</si>
  <si>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</si>
  <si>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</si>
  <si>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</si>
  <si>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</si>
  <si>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</si>
  <si>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</si>
  <si>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</si>
  <si>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</si>
  <si>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</si>
  <si>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</si>
  <si>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</si>
  <si>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</si>
  <si>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</si>
  <si>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</si>
  <si>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</si>
  <si>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</si>
  <si>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</si>
  <si>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</si>
  <si>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</si>
  <si>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</si>
  <si>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</si>
  <si>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</si>
  <si>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</si>
  <si>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</si>
  <si>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</si>
  <si>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</si>
  <si>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</si>
  <si>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</si>
  <si>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</si>
  <si>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</si>
  <si>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</si>
  <si>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</si>
  <si>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</si>
  <si>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</si>
  <si>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</si>
  <si>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</si>
  <si>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</si>
  <si>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</si>
  <si>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</si>
  <si>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</si>
  <si>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</si>
  <si>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</si>
  <si>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</si>
  <si>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</si>
  <si>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</si>
  <si>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</si>
  <si>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</si>
  <si>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</si>
  <si>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</si>
  <si>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</si>
  <si>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</si>
  <si>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</si>
  <si>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</si>
  <si>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</si>
  <si>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</si>
  <si>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</si>
  <si>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</si>
  <si>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</si>
  <si>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</si>
  <si>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</si>
  <si>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</si>
  <si>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</si>
  <si>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</si>
  <si>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</si>
  <si>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</si>
  <si>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</si>
  <si>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</si>
  <si>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</si>
  <si>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</si>
  <si>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</si>
  <si>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</si>
  <si>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</si>
  <si>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</si>
  <si>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</si>
  <si>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</si>
  <si>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</si>
  <si>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</si>
  <si>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</si>
  <si>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</si>
  <si>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</si>
  <si>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</si>
  <si>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</si>
  <si>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</si>
  <si>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</si>
  <si>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</si>
  <si>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</si>
  <si>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</si>
  <si>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</si>
  <si>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</si>
  <si>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</si>
  <si>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</si>
  <si>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</si>
  <si>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</si>
  <si>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</si>
  <si>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</si>
  <si>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</si>
  <si>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</si>
  <si>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</si>
  <si>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</si>
  <si>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</si>
  <si>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</si>
  <si>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</si>
  <si>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</si>
  <si>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</si>
  <si>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</si>
  <si>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</si>
  <si>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</si>
  <si>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</si>
  <si>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</si>
  <si>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</si>
  <si>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</si>
  <si>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</si>
  <si>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</si>
  <si>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</si>
  <si>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</si>
  <si>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</si>
  <si>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</si>
  <si>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</si>
  <si>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</si>
  <si>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</si>
  <si>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</si>
  <si>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</si>
  <si>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</si>
  <si>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</si>
  <si>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</si>
  <si>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</si>
  <si>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</si>
  <si>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</si>
  <si>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</si>
  <si>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</si>
  <si>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</si>
  <si>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</si>
  <si>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</si>
  <si>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</si>
  <si>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</si>
  <si>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</si>
  <si>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</si>
  <si>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</si>
  <si>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</si>
  <si>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</si>
  <si>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</si>
  <si>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</si>
  <si>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</si>
  <si>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</si>
  <si>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</si>
  <si>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</si>
  <si>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</si>
  <si>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</si>
  <si>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</si>
  <si>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</si>
  <si>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</si>
  <si>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</si>
  <si>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</si>
  <si>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</si>
  <si>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</si>
  <si>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</si>
  <si>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</si>
  <si>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</si>
  <si>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</si>
  <si>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</si>
  <si>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</si>
  <si>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</si>
  <si>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</si>
  <si>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</si>
  <si>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</si>
  <si>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</si>
  <si>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</si>
  <si>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</si>
  <si>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</si>
  <si>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</si>
  <si>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</si>
  <si>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</si>
  <si>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</si>
  <si>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</si>
  <si>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</si>
  <si>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</si>
  <si>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</si>
  <si>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</si>
  <si>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</si>
  <si>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</si>
  <si>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</si>
  <si>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</si>
  <si>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</si>
  <si>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</si>
  <si>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</si>
  <si>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</si>
  <si>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</si>
  <si>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</si>
  <si>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</si>
  <si>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</si>
  <si>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</si>
  <si>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</si>
  <si>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</si>
  <si>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</si>
  <si>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</si>
  <si>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</si>
  <si>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</si>
  <si>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</si>
  <si>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</si>
  <si>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</si>
  <si>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</si>
  <si>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</si>
  <si>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</si>
  <si>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</si>
  <si>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</si>
  <si>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</si>
  <si>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</si>
  <si>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</si>
  <si>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</si>
  <si>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</si>
  <si>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</si>
  <si>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</si>
  <si>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</si>
  <si>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</si>
  <si>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</si>
  <si>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</si>
  <si>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</si>
  <si>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</si>
  <si>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</si>
  <si>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</si>
  <si>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</si>
  <si>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</si>
  <si>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</si>
  <si>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</si>
  <si>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</si>
  <si>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</si>
  <si>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</si>
  <si>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</si>
  <si>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</si>
  <si>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</si>
  <si>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</si>
  <si>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</si>
  <si>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</si>
  <si>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</si>
  <si>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</si>
  <si>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</si>
  <si>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</si>
  <si>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</si>
  <si>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</si>
  <si>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</si>
  <si>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</si>
  <si>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</si>
  <si>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</si>
  <si>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</si>
  <si>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</si>
  <si>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</si>
  <si>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</si>
  <si>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</si>
  <si>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</si>
  <si>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</si>
  <si>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</si>
  <si>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</si>
  <si>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</si>
  <si>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</si>
  <si>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</si>
  <si>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</si>
  <si>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</si>
  <si>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</si>
  <si>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</si>
  <si>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</si>
  <si>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</si>
  <si>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</si>
  <si>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</si>
  <si>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</si>
  <si>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</si>
  <si>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</si>
  <si>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</si>
  <si>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</si>
  <si>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</si>
  <si>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</si>
  <si>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</si>
  <si>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</si>
  <si>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</si>
  <si>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</si>
  <si>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</si>
  <si>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</si>
  <si>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</si>
  <si>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</si>
  <si>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</si>
  <si>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</si>
  <si>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</si>
  <si>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</si>
  <si>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</si>
  <si>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</si>
  <si>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</si>
  <si>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</si>
  <si>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</si>
  <si>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</si>
  <si>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</si>
  <si>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</si>
  <si>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</si>
  <si>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</si>
  <si>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</si>
  <si>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</si>
  <si>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</si>
  <si>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</si>
  <si>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</si>
  <si>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</si>
  <si>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</si>
  <si>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</si>
  <si>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</si>
  <si>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</si>
  <si>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</si>
  <si>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</si>
  <si>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</si>
  <si>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</si>
  <si>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</si>
  <si>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</si>
  <si>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</si>
  <si>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</si>
  <si>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</si>
  <si>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</si>
  <si>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</si>
  <si>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</si>
  <si>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</si>
  <si>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</si>
  <si>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</si>
  <si>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</si>
  <si>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</si>
  <si>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</si>
  <si>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</si>
  <si>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</si>
  <si>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</si>
  <si>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</si>
  <si>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</si>
  <si>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</si>
  <si>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</si>
  <si>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</si>
  <si>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</si>
  <si>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</si>
  <si>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</si>
  <si>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</si>
  <si>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</si>
  <si>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</si>
  <si>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</si>
  <si>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</si>
  <si>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</si>
  <si>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</si>
  <si>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</si>
  <si>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</si>
  <si>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</si>
  <si>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</si>
  <si>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</si>
  <si>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</si>
  <si>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</si>
  <si>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</si>
  <si>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</si>
  <si>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</si>
  <si>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</si>
  <si>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</si>
  <si>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</si>
  <si>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</si>
  <si>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</si>
  <si>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</si>
  <si>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</si>
  <si>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</si>
  <si>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</si>
  <si>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</si>
  <si>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</si>
  <si>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</si>
  <si>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</si>
  <si>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</si>
  <si>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</si>
  <si>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</si>
  <si>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</si>
  <si>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</si>
  <si>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</si>
  <si>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</si>
  <si>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</si>
  <si>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</si>
  <si>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</si>
  <si>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</si>
  <si>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</si>
  <si>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</si>
  <si>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</si>
  <si>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</si>
  <si>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</si>
  <si>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</si>
  <si>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</si>
  <si>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</si>
  <si>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</si>
  <si>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</si>
  <si>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</si>
  <si>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</si>
  <si>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</si>
  <si>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</si>
  <si>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</si>
  <si>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</si>
  <si>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</si>
  <si>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</si>
  <si>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</si>
  <si>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</si>
  <si>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</si>
  <si>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</si>
  <si>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</si>
  <si>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</si>
  <si>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</si>
  <si>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</si>
  <si>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</si>
  <si>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</si>
  <si>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</si>
  <si>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</si>
  <si>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</si>
  <si>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</si>
  <si>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</si>
  <si>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</si>
  <si>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</si>
  <si>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</si>
  <si>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</si>
  <si>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</si>
  <si>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</si>
  <si>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</si>
  <si>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</si>
  <si>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</si>
  <si>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</si>
  <si>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</si>
  <si>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</si>
  <si>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</si>
  <si>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</si>
  <si>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</si>
  <si>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</si>
  <si>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</si>
  <si>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</si>
  <si>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</si>
  <si>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</si>
  <si>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</si>
  <si>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</si>
  <si>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</si>
  <si>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</si>
  <si>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</si>
  <si>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</si>
  <si>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</si>
  <si>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</si>
  <si>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</si>
  <si>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</si>
  <si>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</si>
  <si>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</si>
  <si>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</si>
  <si>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</si>
  <si>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</si>
  <si>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</si>
  <si>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</si>
  <si>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</si>
  <si>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</si>
  <si>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</si>
  <si>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</si>
  <si>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</si>
  <si>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</si>
  <si>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</si>
  <si>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</si>
  <si>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</si>
  <si>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</si>
  <si>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</si>
  <si>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</si>
  <si>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</si>
  <si>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</si>
  <si>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</si>
  <si>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</si>
  <si>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</si>
  <si>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</si>
  <si>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</si>
  <si>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</si>
  <si>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</si>
  <si>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</si>
  <si>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</si>
  <si>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</si>
  <si>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</si>
  <si>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</si>
  <si>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</si>
  <si>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</si>
  <si>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</si>
  <si>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</si>
  <si>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</si>
  <si>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</si>
  <si>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</si>
  <si>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</si>
  <si>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</si>
  <si>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</si>
  <si>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</si>
  <si>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</si>
  <si>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</si>
  <si>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</si>
  <si>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</si>
  <si>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</si>
  <si>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</si>
  <si>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</si>
  <si>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</si>
  <si>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</si>
  <si>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</si>
  <si>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</si>
  <si>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</si>
  <si>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</si>
  <si>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</si>
  <si>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</si>
  <si>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</si>
  <si>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</si>
  <si>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</si>
  <si>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</si>
  <si>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</si>
  <si>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</si>
  <si>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</si>
  <si>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</si>
  <si>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</si>
  <si>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</si>
  <si>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</si>
  <si>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</si>
  <si>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</si>
  <si>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</si>
  <si>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</si>
  <si>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</si>
  <si>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</si>
  <si>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</si>
  <si>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</si>
  <si>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</si>
  <si>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</si>
  <si>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</si>
  <si>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</si>
  <si>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</si>
  <si>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</si>
  <si>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</si>
  <si>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</si>
  <si>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</si>
  <si>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</si>
  <si>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</si>
  <si>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</si>
  <si>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</si>
  <si>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</si>
  <si>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</si>
  <si>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</si>
  <si>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</si>
  <si>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</si>
  <si>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</si>
  <si>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</si>
  <si>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</si>
  <si>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</si>
  <si>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</si>
  <si>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</si>
  <si>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</si>
  <si>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</si>
  <si>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</si>
  <si>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</si>
  <si>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</si>
  <si>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</si>
  <si>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</si>
  <si>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</si>
  <si>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</si>
  <si>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</si>
  <si>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</si>
  <si>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</si>
  <si>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</si>
  <si>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</si>
  <si>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</si>
  <si>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</si>
  <si>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</si>
  <si>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</si>
  <si>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</si>
  <si>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</si>
  <si>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</si>
  <si>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</si>
  <si>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</si>
  <si>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</si>
  <si>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</si>
  <si>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</si>
  <si>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</si>
  <si>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</si>
  <si>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</si>
  <si>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</si>
  <si>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</si>
  <si>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</si>
  <si>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</si>
  <si>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</si>
  <si>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</si>
  <si>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</si>
  <si>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</si>
  <si>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</si>
  <si>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</si>
  <si>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</si>
  <si>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</si>
  <si>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</si>
  <si>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</si>
  <si>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</si>
  <si>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</si>
  <si>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</si>
  <si>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</si>
  <si>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</si>
  <si>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</si>
  <si>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</si>
  <si>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</si>
  <si>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</si>
  <si>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</si>
  <si>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</si>
  <si>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</si>
  <si>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</si>
  <si>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</si>
  <si>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</si>
  <si>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</si>
  <si>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</si>
  <si>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</si>
  <si>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</si>
  <si>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</si>
  <si>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</si>
  <si>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</si>
  <si>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</si>
  <si>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</si>
  <si>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</si>
  <si>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</si>
  <si>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</si>
  <si>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</si>
  <si>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</si>
  <si>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</si>
  <si>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</si>
  <si>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</si>
  <si>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</si>
  <si>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</si>
  <si>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</si>
  <si>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</si>
  <si>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</si>
  <si>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</si>
  <si>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</si>
  <si>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</si>
  <si>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</si>
  <si>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</si>
  <si>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</si>
  <si>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</si>
  <si>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</si>
  <si>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</si>
  <si>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</si>
  <si>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</si>
  <si>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</si>
  <si>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</si>
  <si>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</si>
  <si>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</si>
  <si>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</si>
  <si>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</si>
  <si>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</si>
  <si>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</si>
  <si>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</si>
  <si>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</si>
  <si>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</si>
  <si>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</si>
  <si>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</si>
  <si>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</si>
  <si>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</si>
  <si>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</si>
  <si>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</si>
  <si>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</si>
  <si>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</si>
  <si>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</si>
  <si>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</si>
  <si>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</si>
  <si>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</si>
  <si>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</si>
  <si>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</si>
  <si>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</si>
  <si>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</si>
  <si>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</si>
  <si>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</si>
  <si>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</si>
  <si>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</si>
  <si>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</si>
  <si>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</si>
  <si>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</si>
  <si>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</si>
  <si>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</si>
  <si>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</si>
  <si>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</si>
  <si>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</si>
  <si>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</si>
  <si>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</si>
  <si>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</si>
  <si>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</si>
  <si>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</si>
  <si>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</si>
  <si>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</si>
  <si>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</si>
  <si>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</si>
  <si>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</si>
  <si>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</si>
  <si>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</si>
  <si>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</si>
  <si>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</si>
  <si>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</si>
  <si>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</si>
  <si>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</si>
  <si>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</si>
  <si>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</si>
  <si>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</si>
  <si>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</si>
  <si>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</si>
  <si>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</si>
  <si>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</si>
  <si>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</si>
  <si>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</si>
  <si>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</si>
  <si>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</si>
  <si>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</si>
  <si>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</si>
  <si>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</si>
  <si>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</si>
  <si>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</si>
  <si>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</si>
  <si>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</si>
  <si>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</si>
  <si>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</si>
  <si>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</si>
  <si>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</si>
  <si>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</si>
  <si>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</si>
  <si>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</si>
  <si>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</si>
  <si>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</si>
  <si>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</si>
  <si>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</si>
  <si>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</si>
  <si>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</si>
  <si>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</si>
  <si>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</si>
  <si>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</si>
  <si>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</si>
  <si>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</si>
  <si>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</si>
  <si>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</si>
  <si>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</si>
  <si>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</si>
  <si>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</si>
  <si>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</si>
  <si>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</si>
  <si>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</si>
  <si>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</si>
  <si>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</si>
  <si>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</si>
  <si>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</si>
  <si>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</si>
  <si>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</si>
  <si>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</si>
  <si>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</si>
  <si>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</si>
  <si>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</si>
  <si>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</si>
  <si>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</si>
  <si>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</si>
  <si>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</si>
  <si>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</si>
  <si>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</si>
  <si>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</si>
  <si>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</si>
  <si>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</si>
  <si>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</si>
  <si>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</si>
  <si>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</si>
  <si>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</si>
  <si>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</si>
  <si>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</si>
  <si>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</si>
  <si>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</si>
  <si>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</si>
  <si>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</si>
  <si>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</si>
  <si>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</si>
  <si>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</si>
  <si>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</si>
  <si>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</si>
  <si>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</si>
  <si>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</si>
  <si>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</si>
  <si>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</si>
  <si>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</si>
  <si>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</si>
  <si>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</si>
  <si>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</si>
  <si>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</si>
  <si>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</si>
  <si>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</si>
  <si>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</si>
  <si>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</si>
  <si>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</si>
  <si>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</si>
  <si>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</si>
  <si>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</si>
  <si>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</si>
  <si>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</si>
  <si>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</si>
  <si>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</si>
  <si>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</si>
  <si>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</si>
  <si>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</si>
  <si>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</si>
  <si>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</si>
  <si>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</si>
  <si>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</si>
  <si>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</si>
  <si>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</si>
  <si>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</si>
  <si>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</si>
  <si>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</si>
  <si>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</si>
  <si>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</si>
  <si>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</si>
  <si>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</si>
  <si>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</si>
  <si>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</si>
  <si>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</si>
  <si>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</si>
  <si>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</si>
  <si>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</si>
  <si>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</si>
  <si>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</si>
  <si>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</si>
  <si>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</si>
  <si>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</si>
  <si>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</si>
  <si>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</si>
  <si>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</si>
  <si>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</si>
  <si>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</si>
  <si>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</si>
  <si>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</si>
  <si>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</si>
  <si>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</si>
  <si>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</si>
  <si>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</si>
  <si>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</si>
  <si>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</si>
  <si>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</si>
  <si>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</si>
  <si>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</si>
  <si>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</si>
  <si>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</si>
  <si>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</si>
  <si>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</si>
  <si>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</si>
  <si>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</si>
  <si>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</si>
  <si>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</si>
  <si>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</si>
  <si>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</si>
  <si>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</si>
  <si>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</si>
  <si>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</si>
  <si>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</si>
  <si>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</si>
  <si>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</si>
  <si>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</si>
  <si>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</si>
  <si>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</si>
  <si>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</si>
  <si>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</si>
  <si>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</si>
  <si>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</si>
  <si>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</si>
  <si>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</si>
  <si>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</si>
  <si>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</si>
  <si>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</si>
  <si>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</si>
  <si>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</si>
  <si>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</si>
  <si>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</si>
  <si>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</si>
  <si>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</si>
  <si>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</si>
  <si>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</si>
  <si>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</si>
  <si>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</si>
  <si>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</si>
  <si>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</si>
  <si>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</si>
  <si>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</si>
  <si>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</si>
  <si>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</si>
  <si>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</si>
  <si>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</si>
  <si>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</si>
  <si>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</si>
  <si>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</si>
  <si>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</si>
  <si>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</si>
  <si>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</si>
  <si>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</si>
  <si>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</si>
  <si>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</si>
  <si>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</si>
  <si>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</si>
  <si>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</si>
  <si>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</si>
  <si>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</si>
  <si>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</si>
  <si>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</si>
  <si>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</si>
  <si>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</si>
  <si>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</si>
  <si>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</si>
  <si>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</si>
  <si>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</si>
  <si>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</si>
  <si>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</si>
  <si>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</si>
  <si>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</si>
  <si>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</si>
  <si>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</si>
  <si>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</si>
  <si>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</si>
  <si>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</si>
  <si>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</si>
  <si>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</si>
  <si>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</si>
  <si>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</si>
  <si>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</si>
  <si>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</si>
  <si>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</si>
  <si>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</si>
  <si>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</si>
  <si>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</si>
  <si>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</si>
  <si>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</si>
  <si>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</si>
  <si>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</si>
  <si>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</si>
  <si>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</si>
  <si>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</si>
  <si>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</si>
  <si>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</si>
  <si>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</si>
  <si>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</si>
  <si>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</si>
  <si>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</si>
  <si>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</si>
  <si>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</si>
  <si>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</si>
  <si>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</si>
  <si>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</si>
  <si>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</si>
  <si>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</si>
  <si>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</si>
  <si>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</si>
  <si>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</si>
  <si>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</si>
  <si>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</si>
  <si>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</si>
  <si>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</si>
  <si>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</si>
  <si>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</si>
  <si>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</si>
  <si>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</si>
  <si>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</si>
  <si>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</si>
  <si>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</si>
  <si>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</si>
  <si>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</si>
  <si>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</si>
  <si>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</si>
  <si>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</si>
  <si>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</si>
  <si>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</si>
  <si>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</si>
  <si>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</si>
  <si>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</si>
  <si>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</si>
  <si>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</si>
  <si>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</si>
  <si>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</si>
  <si>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</si>
  <si>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</si>
  <si>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</si>
  <si>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</si>
  <si>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</si>
  <si>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</si>
  <si>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</si>
  <si>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</si>
  <si>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</si>
  <si>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</si>
  <si>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</si>
  <si>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</si>
  <si>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</si>
  <si>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</si>
  <si>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</si>
  <si>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</si>
  <si>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</si>
  <si>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</si>
  <si>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</si>
  <si>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</si>
  <si>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</si>
  <si>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</si>
  <si>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</si>
  <si>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</si>
  <si>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</si>
  <si>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</si>
  <si>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</si>
  <si>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</si>
  <si>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</si>
  <si>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</si>
  <si>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</si>
  <si>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</si>
  <si>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</si>
  <si>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</si>
  <si>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</si>
  <si>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</si>
  <si>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</si>
  <si>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</si>
  <si>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</si>
  <si>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</si>
  <si>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</si>
  <si>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</si>
  <si>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</si>
  <si>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</si>
  <si>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</si>
  <si>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</si>
  <si>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</si>
  <si>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</si>
  <si>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</si>
  <si>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</si>
  <si>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</si>
  <si>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</si>
  <si>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</si>
  <si>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</si>
  <si>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</si>
  <si>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</si>
  <si>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</si>
  <si>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</si>
  <si>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</si>
  <si>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</si>
  <si>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</si>
  <si>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</si>
  <si>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</si>
  <si>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</si>
  <si>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</si>
  <si>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</si>
  <si>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</si>
  <si>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</si>
  <si>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</si>
  <si>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</si>
  <si>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</si>
  <si>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</si>
  <si>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</si>
  <si>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</si>
  <si>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</si>
  <si>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</si>
  <si>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</si>
  <si>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</si>
  <si>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</si>
  <si>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</si>
  <si>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</si>
  <si>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</si>
  <si>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</si>
  <si>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</si>
  <si>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</si>
  <si>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</si>
  <si>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</si>
  <si>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</si>
  <si>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</si>
  <si>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</si>
  <si>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</si>
  <si>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</si>
  <si>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</si>
  <si>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</si>
  <si>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</si>
  <si>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</si>
  <si>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</si>
  <si>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</si>
  <si>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</si>
  <si>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</si>
  <si>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</si>
  <si>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</si>
  <si>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</si>
  <si>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</si>
  <si>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</si>
  <si>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</si>
  <si>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</si>
  <si>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</si>
  <si>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</si>
  <si>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</si>
  <si>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</si>
  <si>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</si>
  <si>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</si>
  <si>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</si>
  <si>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</si>
  <si>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</si>
  <si>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</si>
  <si>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</si>
  <si>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</si>
  <si>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</si>
  <si>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</si>
  <si>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</si>
  <si>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</si>
  <si>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</si>
  <si>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</si>
  <si>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</si>
  <si>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</si>
  <si>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</si>
  <si>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</si>
  <si>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</si>
  <si>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</si>
  <si>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</si>
  <si>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</si>
  <si>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</si>
  <si>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</si>
  <si>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</si>
  <si>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</si>
  <si>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</si>
  <si>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</si>
  <si>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</si>
  <si>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</si>
  <si>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</si>
  <si>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</si>
  <si>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</si>
  <si>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</si>
  <si>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</si>
  <si>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</si>
  <si>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</si>
  <si>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</si>
  <si>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</si>
  <si>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</si>
  <si>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</si>
  <si>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</si>
  <si>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</si>
  <si>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</si>
  <si>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</si>
  <si>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</si>
  <si>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</si>
  <si>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</si>
  <si>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</si>
  <si>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</si>
  <si>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</si>
  <si>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</si>
  <si>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</si>
  <si>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</si>
  <si>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</si>
  <si>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</si>
  <si>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</si>
  <si>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</si>
  <si>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</si>
  <si>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</si>
  <si>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</si>
  <si>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</si>
  <si>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</si>
  <si>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</si>
  <si>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</si>
  <si>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</si>
  <si>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</si>
  <si>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</si>
  <si>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</si>
  <si>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</si>
  <si>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</si>
  <si>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</si>
  <si>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</si>
  <si>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</si>
  <si>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</si>
  <si>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</si>
  <si>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</si>
  <si>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</si>
  <si>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</si>
  <si>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</si>
  <si>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</si>
  <si>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</si>
  <si>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</si>
  <si>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</si>
  <si>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</si>
  <si>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</si>
  <si>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</si>
  <si>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</si>
  <si>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</si>
  <si>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</si>
  <si>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</si>
  <si>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</si>
  <si>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</si>
  <si>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</si>
  <si>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</si>
  <si>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</si>
  <si>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</si>
  <si>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</si>
  <si>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</si>
  <si>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</si>
  <si>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</si>
  <si>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</si>
  <si>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</si>
  <si>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</si>
  <si>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</si>
  <si>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</si>
  <si>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</si>
  <si>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</si>
  <si>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</si>
  <si>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</si>
  <si>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</si>
  <si>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</si>
  <si>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</si>
  <si>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</si>
  <si>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</si>
  <si>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</si>
  <si>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</si>
  <si>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</si>
  <si>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</si>
  <si>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</si>
  <si>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</si>
  <si>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</si>
  <si>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</si>
  <si>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</si>
  <si>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</si>
  <si>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</si>
  <si>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</si>
  <si>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</si>
  <si>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</si>
  <si>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</si>
  <si>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</si>
  <si>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</si>
  <si>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</si>
  <si>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</si>
  <si>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</si>
  <si>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</si>
  <si>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</si>
  <si>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</si>
  <si>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</si>
  <si>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</si>
  <si>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</si>
  <si>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</si>
  <si>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</si>
  <si>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</si>
  <si>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</si>
  <si>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</si>
  <si>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</si>
  <si>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</si>
  <si>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</si>
  <si>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</si>
  <si>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</si>
  <si>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</si>
  <si>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</si>
  <si>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</si>
  <si>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</si>
  <si>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</si>
  <si>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</si>
  <si>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</si>
  <si>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</si>
  <si>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</si>
  <si>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</si>
  <si>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</si>
  <si>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</si>
  <si>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</si>
  <si>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</si>
  <si>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</si>
  <si>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</si>
  <si>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</si>
  <si>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</si>
  <si>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</si>
  <si>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</si>
  <si>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</si>
  <si>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</si>
  <si>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</si>
  <si>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</si>
  <si>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</si>
  <si>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</si>
  <si>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</si>
  <si>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</si>
  <si>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</si>
  <si>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</si>
  <si>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</si>
  <si>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</si>
  <si>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</si>
  <si>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</si>
  <si>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</si>
  <si>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</si>
  <si>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</si>
  <si>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</si>
  <si>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</si>
  <si>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</si>
  <si>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</si>
  <si>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</si>
  <si>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</si>
  <si>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</si>
  <si>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</si>
  <si>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</si>
  <si>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</si>
  <si>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</si>
  <si>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</si>
  <si>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</si>
  <si>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</si>
  <si>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</si>
  <si>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</si>
  <si>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</si>
  <si>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</si>
  <si>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</si>
  <si>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</si>
  <si>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</si>
  <si>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</si>
  <si>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</si>
  <si>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</si>
  <si>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</si>
  <si>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</si>
  <si>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</si>
  <si>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</si>
  <si>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</si>
  <si>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</si>
  <si>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</si>
  <si>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</si>
  <si>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</si>
  <si>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</si>
  <si>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</si>
  <si>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</si>
  <si>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</si>
  <si>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</si>
  <si>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</si>
  <si>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</si>
  <si>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</si>
  <si>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</si>
  <si>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</si>
  <si>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</si>
  <si>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</si>
  <si>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</si>
  <si>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</si>
  <si>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</si>
  <si>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</si>
  <si>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</si>
  <si>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</si>
  <si>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</si>
  <si>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</si>
  <si>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</si>
  <si>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</si>
  <si>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</si>
  <si>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</si>
  <si>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</si>
  <si>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</si>
  <si>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</si>
  <si>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</si>
  <si>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</si>
  <si>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</si>
  <si>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</si>
  <si>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</si>
  <si>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</si>
  <si>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</si>
  <si>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</si>
  <si>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</si>
  <si>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</si>
  <si>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</si>
  <si>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</si>
  <si>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</si>
  <si>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</si>
  <si>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</si>
  <si>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</si>
  <si>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</si>
  <si>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</si>
  <si>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</si>
  <si>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</si>
  <si>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</si>
  <si>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</si>
  <si>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</si>
  <si>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</si>
  <si>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</si>
  <si>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</si>
  <si>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</si>
  <si>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</si>
  <si>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</si>
  <si>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</si>
  <si>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</si>
  <si>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</si>
  <si>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</si>
  <si>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</si>
  <si>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</si>
  <si>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</si>
  <si>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</si>
  <si>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</si>
  <si>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</si>
  <si>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</si>
  <si>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</si>
  <si>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</si>
  <si>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</si>
  <si>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</si>
  <si>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</si>
  <si>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</si>
  <si>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</si>
  <si>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</si>
  <si>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</si>
  <si>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</si>
  <si>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</si>
  <si>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</si>
  <si>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</si>
  <si>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</si>
  <si>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</si>
  <si>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</si>
  <si>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</si>
  <si>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</si>
  <si>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</si>
  <si>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</si>
  <si>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</si>
  <si>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</si>
  <si>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</si>
  <si>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</si>
  <si>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</si>
  <si>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</si>
  <si>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</si>
  <si>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</si>
  <si>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</si>
  <si>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</si>
  <si>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</si>
  <si>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</si>
  <si>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</si>
  <si>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</si>
  <si>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</si>
  <si>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</si>
  <si>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</si>
  <si>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</si>
  <si>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</si>
  <si>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</si>
  <si>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</si>
  <si>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</si>
  <si>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</si>
  <si>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</si>
  <si>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</si>
  <si>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</si>
  <si>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</si>
  <si>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</si>
  <si>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</si>
  <si>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</si>
  <si>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</si>
  <si>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</si>
  <si>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</si>
  <si>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</si>
  <si>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</si>
  <si>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</si>
  <si>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</si>
  <si>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</si>
  <si>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</si>
  <si>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</si>
  <si>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</si>
  <si>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</si>
  <si>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</si>
  <si>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</si>
  <si>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</si>
  <si>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</si>
  <si>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</si>
  <si>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</si>
  <si>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</si>
  <si>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</si>
  <si>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</si>
  <si>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</si>
  <si>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</si>
  <si>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</si>
  <si>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</si>
  <si>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</si>
  <si>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</si>
  <si>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</si>
  <si>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</si>
  <si>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</si>
  <si>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</si>
  <si>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</si>
  <si>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</si>
  <si>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</si>
  <si>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</si>
  <si>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</si>
  <si>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</si>
  <si>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</si>
  <si>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</si>
  <si>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</si>
  <si>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</si>
  <si>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</si>
  <si>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</si>
  <si>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</si>
  <si>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</si>
  <si>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</si>
  <si>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</si>
  <si>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</si>
  <si>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</si>
  <si>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</si>
  <si>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</si>
  <si>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</si>
  <si>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</si>
  <si>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</si>
  <si>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</si>
  <si>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</si>
  <si>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</si>
  <si>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</si>
  <si>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</si>
  <si>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</si>
  <si>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</si>
  <si>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</si>
  <si>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</si>
  <si>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</si>
  <si>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</si>
  <si>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</si>
  <si>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</si>
  <si>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</si>
  <si>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</si>
  <si>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</si>
  <si>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</si>
  <si>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</si>
  <si>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</si>
  <si>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</si>
  <si>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</si>
  <si>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</si>
  <si>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</si>
  <si>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</si>
  <si>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</si>
  <si>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</si>
  <si>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</si>
  <si>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</si>
  <si>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</si>
  <si>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</si>
  <si>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</si>
  <si>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</si>
  <si>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</si>
  <si>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</si>
  <si>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</si>
  <si>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</si>
  <si>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</si>
  <si>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</si>
  <si>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</si>
  <si>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</si>
  <si>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</si>
  <si>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</si>
  <si>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</si>
  <si>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</si>
  <si>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</si>
  <si>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</si>
  <si>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</si>
  <si>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</si>
  <si>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</si>
  <si>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</si>
  <si>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</si>
  <si>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</si>
  <si>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</si>
  <si>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</si>
  <si>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</si>
  <si>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</si>
  <si>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</si>
  <si>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</si>
  <si>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</si>
  <si>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</si>
  <si>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</si>
  <si>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</si>
  <si>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</si>
  <si>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</si>
  <si>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</si>
  <si>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</si>
  <si>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</si>
  <si>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</si>
  <si>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</si>
  <si>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</si>
  <si>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</si>
  <si>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</si>
  <si>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</si>
  <si>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</si>
  <si>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</si>
  <si>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</si>
  <si>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</si>
  <si>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</si>
  <si>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</si>
  <si>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</si>
  <si>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</si>
  <si>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</si>
  <si>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</si>
  <si>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</si>
  <si>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</si>
  <si>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</si>
  <si>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</si>
  <si>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</si>
  <si>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</si>
  <si>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</si>
  <si>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</si>
  <si>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</si>
  <si>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</si>
  <si>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</si>
  <si>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</si>
  <si>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</si>
  <si>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</si>
  <si>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</si>
  <si>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</si>
  <si>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</si>
  <si>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</si>
  <si>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</si>
  <si>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</si>
  <si>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</si>
  <si>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</si>
  <si>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</si>
  <si>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</si>
  <si>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</si>
  <si>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</si>
  <si>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</si>
  <si>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</si>
  <si>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</si>
  <si>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</si>
  <si>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</si>
  <si>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</si>
  <si>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</si>
  <si>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</si>
  <si>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</si>
  <si>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</si>
  <si>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</si>
  <si>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</si>
  <si>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</si>
  <si>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</si>
  <si>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</si>
  <si>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</si>
  <si>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</si>
  <si>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</si>
  <si>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</si>
  <si>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</si>
  <si>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</si>
  <si>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</si>
  <si>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</si>
  <si>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</si>
  <si>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</si>
  <si>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</si>
  <si>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</si>
  <si>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</si>
  <si>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</si>
  <si>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</si>
  <si>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</si>
  <si>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</si>
  <si>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</si>
  <si>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</si>
  <si>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</si>
  <si>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</si>
  <si>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</si>
  <si>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</si>
  <si>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</si>
  <si>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</si>
  <si>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</si>
  <si>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</si>
  <si>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</si>
  <si>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</si>
  <si>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</si>
  <si>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</si>
  <si>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</si>
  <si>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</si>
  <si>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</si>
  <si>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</si>
  <si>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</si>
  <si>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</si>
  <si>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</si>
  <si>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</si>
  <si>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</si>
  <si>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</si>
  <si>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</si>
  <si>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</si>
  <si>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</si>
  <si>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</si>
  <si>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</si>
  <si>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</si>
  <si>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</si>
  <si>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</si>
  <si>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</si>
  <si>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</si>
  <si>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</si>
  <si>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</si>
  <si>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</si>
  <si>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</si>
  <si>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</si>
  <si>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</si>
  <si>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</si>
  <si>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</si>
  <si>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</si>
  <si>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</si>
  <si>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</si>
  <si>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</si>
  <si>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</si>
  <si>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</si>
  <si>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</si>
  <si>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</si>
  <si>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</si>
  <si>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</si>
  <si>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</si>
  <si>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</si>
  <si>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</si>
  <si>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</si>
  <si>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</si>
  <si>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</si>
  <si>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</si>
  <si>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</si>
  <si>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</si>
  <si>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</si>
  <si>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</si>
  <si>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</si>
  <si>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</si>
  <si>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</si>
  <si>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</si>
  <si>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</si>
  <si>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</si>
  <si>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</si>
  <si>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</si>
  <si>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</si>
  <si>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</si>
  <si>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</si>
  <si>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</si>
  <si>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</si>
  <si>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</si>
  <si>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</si>
  <si>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</si>
  <si>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</si>
  <si>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</si>
  <si>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</si>
  <si>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</si>
  <si>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</si>
  <si>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</si>
  <si>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</si>
  <si>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</si>
  <si>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</si>
  <si>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</si>
  <si>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</si>
  <si>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</si>
  <si>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</si>
  <si>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</si>
  <si>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</si>
  <si>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</si>
  <si>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</si>
  <si>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</si>
  <si>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</si>
  <si>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</si>
  <si>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</si>
  <si>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</si>
  <si>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</si>
  <si>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</si>
  <si>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</si>
  <si>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</si>
  <si>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</si>
  <si>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</si>
  <si>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</si>
  <si>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</si>
  <si>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</si>
  <si>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</si>
  <si>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</si>
  <si>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</si>
  <si>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</si>
  <si>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</si>
  <si>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</si>
  <si>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</si>
  <si>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</si>
  <si>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</si>
  <si>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</si>
  <si>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</si>
  <si>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</si>
  <si>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</si>
  <si>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</si>
  <si>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</si>
  <si>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</si>
  <si>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</si>
  <si>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</si>
  <si>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</si>
  <si>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</si>
  <si>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</si>
  <si>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</si>
  <si>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</si>
  <si>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</si>
  <si>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</si>
  <si>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</si>
  <si>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</si>
  <si>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</si>
  <si>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</si>
  <si>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</si>
  <si>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</si>
  <si>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</si>
  <si>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</si>
  <si>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</si>
  <si>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</si>
  <si>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</si>
  <si>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</si>
  <si>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</si>
  <si>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</si>
  <si>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</si>
  <si>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</si>
  <si>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</si>
  <si>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</si>
  <si>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</si>
  <si>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</si>
  <si>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</si>
  <si>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</si>
  <si>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</si>
  <si>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</si>
  <si>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</si>
  <si>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</si>
  <si>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</si>
  <si>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</si>
  <si>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</si>
  <si>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</si>
  <si>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</si>
  <si>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</si>
  <si>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</si>
  <si>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</si>
  <si>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</si>
  <si>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</si>
  <si>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</si>
  <si>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</si>
  <si>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</si>
  <si>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</si>
  <si>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</si>
  <si>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</si>
  <si>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</si>
  <si>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</si>
  <si>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</si>
  <si>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</si>
  <si>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</si>
  <si>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</si>
  <si>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</si>
  <si>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</si>
  <si>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</si>
  <si>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</si>
  <si>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</si>
  <si>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</si>
  <si>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</si>
  <si>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</si>
  <si>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</si>
  <si>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</si>
  <si>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</si>
  <si>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</si>
  <si>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</si>
  <si>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</si>
  <si>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</si>
  <si>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</si>
  <si>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</si>
  <si>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</si>
  <si>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</si>
  <si>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</si>
  <si>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</si>
  <si>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</si>
  <si>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</si>
  <si>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</si>
  <si>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</si>
  <si>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</si>
  <si>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</si>
  <si>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</si>
  <si>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</si>
  <si>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</si>
  <si>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</si>
  <si>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</si>
  <si>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</si>
  <si>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</si>
  <si>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</si>
  <si>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</si>
  <si>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</si>
  <si>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</si>
  <si>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</si>
  <si>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</si>
  <si>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</si>
  <si>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</si>
  <si>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</si>
  <si>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</si>
  <si>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</si>
  <si>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</si>
  <si>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</si>
  <si>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</si>
  <si>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</si>
  <si>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</si>
  <si>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</si>
  <si>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</si>
  <si>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</si>
  <si>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</si>
  <si>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</si>
  <si>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</si>
  <si>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</si>
  <si>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</si>
  <si>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</si>
  <si>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</si>
  <si>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</si>
  <si>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</si>
  <si>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</si>
  <si>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</si>
  <si>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</si>
  <si>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</si>
  <si>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</si>
  <si>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</si>
  <si>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</si>
  <si>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</si>
  <si>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</si>
  <si>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</si>
  <si>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</si>
  <si>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</si>
  <si>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</si>
  <si>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</si>
  <si>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</si>
  <si>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</si>
  <si>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</si>
  <si>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</si>
  <si>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</si>
  <si>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</si>
  <si>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</si>
  <si>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</si>
  <si>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</si>
  <si>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</si>
  <si>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</si>
  <si>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</si>
  <si>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</si>
  <si>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</si>
  <si>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</si>
  <si>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</si>
  <si>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</si>
  <si>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</si>
  <si>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</si>
  <si>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</si>
  <si>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</si>
  <si>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</si>
  <si>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</si>
  <si>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</si>
  <si>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</si>
  <si>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</si>
  <si>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</si>
  <si>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</si>
  <si>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</si>
  <si>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</si>
  <si>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</si>
  <si>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</si>
  <si>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</si>
  <si>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</si>
  <si>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</si>
  <si>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</si>
  <si>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</si>
  <si>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</si>
  <si>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</si>
  <si>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</si>
  <si>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</si>
  <si>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</si>
  <si>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</si>
  <si>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</si>
  <si>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</si>
  <si>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</si>
  <si>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</si>
  <si>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</si>
  <si>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</si>
  <si>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</si>
  <si>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</si>
  <si>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</si>
  <si>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</si>
  <si>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</si>
  <si>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</si>
  <si>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</si>
  <si>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</si>
  <si>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</si>
  <si>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</si>
  <si>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</si>
  <si>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</si>
  <si>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</si>
  <si>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</si>
  <si>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</si>
  <si>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</si>
  <si>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</si>
  <si>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</si>
  <si>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</si>
  <si>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</si>
  <si>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</si>
  <si>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</si>
  <si>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</si>
  <si>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</si>
  <si>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</si>
  <si>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</si>
  <si>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</si>
  <si>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</si>
  <si>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</si>
  <si>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</si>
  <si>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</si>
  <si>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</si>
  <si>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</si>
  <si>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</si>
  <si>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</si>
  <si>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</si>
  <si>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</si>
  <si>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</si>
  <si>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</si>
  <si>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</si>
  <si>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</si>
  <si>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</si>
  <si>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</si>
  <si>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</si>
  <si>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</si>
  <si>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</si>
  <si>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</si>
  <si>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</si>
  <si>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</si>
  <si>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</si>
  <si>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</si>
  <si>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</si>
  <si>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</si>
  <si>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</si>
  <si>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</si>
  <si>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</si>
  <si>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</si>
  <si>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</si>
  <si>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</si>
  <si>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</si>
  <si>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</si>
  <si>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</si>
  <si>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</si>
  <si>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</si>
  <si>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</si>
  <si>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</si>
  <si>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</si>
  <si>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</si>
  <si>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</si>
  <si>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</si>
  <si>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</si>
  <si>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</si>
  <si>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</si>
  <si>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</si>
  <si>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</si>
  <si>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</si>
  <si>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</si>
  <si>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</si>
  <si>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</si>
  <si>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</si>
  <si>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</si>
  <si>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</si>
  <si>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</si>
  <si>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</si>
  <si>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</si>
  <si>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</si>
  <si>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</si>
  <si>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</si>
  <si>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</si>
  <si>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</si>
  <si>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</si>
  <si>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</si>
  <si>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</si>
  <si>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</si>
  <si>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</si>
  <si>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</si>
  <si>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</si>
  <si>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</si>
  <si>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</si>
  <si>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</si>
  <si>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</si>
  <si>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</si>
  <si>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</si>
  <si>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</si>
  <si>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</si>
  <si>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</si>
  <si>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</si>
  <si>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</si>
  <si>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</si>
  <si>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</si>
  <si>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</si>
  <si>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</si>
  <si>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</si>
  <si>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</si>
  <si>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</si>
  <si>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</si>
  <si>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</si>
  <si>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</si>
  <si>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</si>
  <si>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</si>
  <si>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</si>
  <si>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</si>
  <si>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</si>
  <si>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</si>
  <si>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</si>
  <si>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</si>
  <si>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</si>
  <si>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</si>
  <si>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</si>
  <si>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</si>
  <si>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</si>
  <si>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</si>
  <si>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</si>
  <si>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</si>
  <si>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</si>
  <si>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</si>
  <si>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</si>
  <si>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</si>
  <si>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</si>
  <si>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</si>
  <si>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</si>
  <si>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</si>
  <si>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</si>
  <si>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</si>
  <si>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</si>
  <si>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</si>
  <si>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</si>
  <si>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</si>
  <si>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</si>
  <si>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</si>
  <si>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</si>
  <si>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</si>
  <si>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</si>
  <si>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</si>
  <si>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</si>
  <si>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</si>
  <si>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</si>
  <si>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</si>
  <si>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</si>
  <si>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</si>
  <si>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</si>
  <si>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</si>
  <si>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</si>
  <si>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</si>
  <si>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</si>
  <si>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</si>
  <si>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</si>
  <si>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</si>
  <si>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</si>
  <si>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</si>
  <si>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</si>
  <si>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</si>
  <si>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</si>
  <si>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</si>
  <si>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</si>
  <si>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</si>
  <si>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</si>
  <si>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</si>
  <si>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</si>
  <si>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</si>
  <si>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</si>
  <si>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</si>
  <si>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</si>
  <si>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</si>
  <si>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</si>
  <si>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</si>
  <si>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</si>
  <si>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</si>
  <si>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</si>
  <si>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</si>
  <si>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</si>
  <si>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</si>
  <si>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</si>
  <si>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</si>
  <si>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</si>
  <si>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</si>
  <si>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</si>
  <si>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</si>
  <si>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</si>
  <si>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</si>
  <si>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</si>
  <si>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</si>
  <si>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</si>
  <si>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</si>
  <si>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</si>
  <si>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</si>
  <si>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</si>
  <si>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</si>
  <si>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</si>
  <si>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</si>
  <si>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</si>
  <si>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</si>
  <si>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</si>
  <si>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</si>
  <si>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</si>
  <si>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</si>
  <si>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</si>
  <si>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</si>
  <si>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</si>
  <si>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</si>
  <si>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</si>
  <si>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</si>
  <si>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</si>
  <si>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</si>
  <si>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</si>
  <si>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</si>
  <si>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</si>
  <si>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</si>
  <si>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</si>
  <si>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</si>
  <si>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</si>
  <si>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</si>
  <si>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</si>
  <si>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</si>
  <si>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</si>
  <si>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</si>
  <si>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</si>
  <si>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</si>
  <si>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</si>
  <si>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</si>
  <si>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</si>
  <si>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</si>
  <si>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</si>
  <si>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</si>
  <si>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</si>
  <si>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</si>
  <si>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</si>
  <si>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</si>
  <si>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</si>
  <si>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</si>
  <si>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</si>
  <si>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</si>
  <si>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</si>
  <si>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</si>
  <si>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</si>
  <si>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</si>
  <si>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</si>
  <si>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</si>
  <si>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</si>
  <si>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</si>
  <si>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</si>
  <si>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</si>
  <si>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</si>
  <si>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</si>
  <si>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</si>
  <si>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</si>
  <si>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</si>
  <si>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</si>
  <si>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</si>
  <si>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</si>
  <si>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</si>
  <si>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</si>
  <si>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</si>
  <si>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</si>
  <si>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</si>
  <si>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</si>
  <si>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</si>
  <si>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</si>
  <si>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</si>
  <si>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</si>
  <si>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</si>
  <si>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</si>
  <si>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</si>
  <si>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</si>
  <si>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</si>
  <si>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</si>
  <si>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</si>
  <si>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</si>
  <si>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</si>
  <si>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</si>
  <si>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</si>
  <si>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</si>
  <si>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</si>
  <si>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</si>
  <si>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</si>
  <si>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</si>
  <si>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</si>
  <si>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</si>
  <si>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</si>
  <si>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</si>
  <si>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</si>
  <si>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</si>
  <si>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</si>
  <si>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</si>
  <si>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</si>
  <si>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</si>
  <si>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</si>
  <si>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</si>
  <si>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</si>
  <si>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</si>
  <si>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</si>
  <si>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</si>
  <si>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</si>
  <si>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</si>
  <si>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</si>
  <si>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</si>
  <si>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</si>
  <si>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</si>
  <si>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</si>
  <si>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</si>
  <si>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</si>
  <si>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</si>
  <si>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</si>
  <si>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</si>
  <si>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</si>
  <si>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</si>
  <si>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</si>
  <si>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</si>
  <si>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</si>
  <si>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</si>
  <si>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</si>
  <si>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</si>
  <si>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</si>
  <si>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</si>
  <si>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</si>
  <si>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</si>
  <si>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</si>
  <si>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</si>
  <si>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</si>
  <si>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</si>
  <si>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</si>
  <si>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</si>
  <si>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</si>
  <si>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</si>
  <si>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</si>
  <si>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</si>
  <si>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</si>
  <si>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</si>
  <si>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</si>
  <si>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</si>
  <si>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</si>
  <si>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</si>
  <si>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</si>
  <si>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</si>
  <si>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</si>
  <si>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</si>
  <si>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</si>
  <si>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</si>
  <si>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</si>
  <si>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</si>
  <si>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</si>
  <si>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</si>
  <si>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</si>
  <si>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</si>
  <si>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</si>
  <si>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</si>
  <si>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</si>
  <si>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</si>
  <si>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</si>
  <si>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</si>
  <si>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</si>
  <si>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</si>
  <si>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</si>
  <si>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</si>
  <si>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</si>
  <si>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</si>
  <si>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</si>
  <si>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</si>
  <si>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</si>
  <si>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</si>
  <si>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</si>
  <si>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</si>
  <si>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</si>
  <si>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</si>
  <si>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</si>
  <si>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</si>
  <si>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</si>
  <si>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</si>
  <si>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</si>
  <si>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</si>
  <si>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</si>
  <si>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</si>
  <si>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</si>
  <si>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</si>
  <si>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</si>
  <si>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</si>
  <si>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</si>
  <si>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</si>
  <si>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</si>
  <si>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</si>
  <si>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</si>
  <si>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</si>
  <si>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</si>
  <si>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</si>
  <si>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</si>
  <si>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</si>
  <si>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</si>
  <si>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</si>
  <si>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</si>
  <si>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</si>
  <si>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</si>
  <si>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</si>
  <si>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</si>
  <si>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</si>
  <si>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</si>
  <si>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</si>
  <si>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</si>
  <si>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</si>
  <si>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</si>
  <si>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</si>
  <si>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</si>
  <si>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</si>
  <si>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</si>
  <si>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</si>
  <si>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</si>
  <si>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</si>
  <si>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</si>
  <si>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</si>
  <si>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</si>
  <si>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</si>
  <si>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</si>
  <si>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</si>
  <si>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</si>
  <si>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</si>
  <si>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</si>
  <si>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</si>
  <si>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</si>
  <si>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</si>
  <si>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</si>
  <si>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</si>
  <si>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</si>
  <si>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</si>
  <si>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</si>
  <si>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</si>
  <si>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</si>
  <si>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</si>
  <si>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</si>
  <si>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</si>
  <si>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</si>
  <si>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</si>
  <si>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</si>
  <si>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</si>
  <si>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</si>
  <si>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</si>
  <si>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</si>
  <si>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</si>
  <si>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</si>
  <si>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</si>
  <si>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</si>
  <si>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</si>
  <si>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</si>
  <si>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</si>
  <si>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</si>
  <si>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</si>
  <si>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</si>
  <si>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</si>
  <si>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</si>
  <si>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</si>
  <si>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</si>
  <si>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</si>
  <si>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</si>
  <si>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</si>
  <si>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</si>
  <si>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</si>
  <si>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</si>
  <si>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</si>
  <si>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</si>
  <si>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</si>
  <si>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</si>
  <si>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</si>
  <si>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</si>
  <si>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</si>
  <si>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</si>
  <si>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</si>
  <si>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</si>
  <si>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</si>
  <si>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</si>
  <si>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</si>
  <si>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</si>
  <si>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</si>
  <si>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</si>
  <si>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</si>
  <si>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</si>
  <si>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</si>
  <si>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</si>
  <si>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</si>
  <si>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</si>
  <si>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</si>
  <si>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</si>
  <si>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</si>
  <si>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</si>
  <si>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</si>
  <si>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</si>
  <si>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</si>
  <si>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</si>
  <si>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</si>
  <si>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</si>
  <si>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</si>
  <si>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</si>
  <si>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</si>
  <si>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</si>
  <si>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</si>
  <si>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</si>
  <si>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</si>
  <si>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</si>
  <si>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</si>
  <si>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</si>
  <si>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</si>
  <si>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</si>
  <si>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</si>
  <si>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</si>
  <si>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</si>
  <si>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</si>
  <si>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</si>
  <si>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</si>
  <si>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</si>
  <si>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</si>
  <si>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</si>
  <si>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</si>
  <si>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</si>
  <si>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</si>
  <si>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</si>
  <si>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</si>
  <si>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</si>
  <si>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</si>
  <si>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</si>
  <si>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</si>
  <si>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</si>
  <si>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</si>
  <si>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</si>
  <si>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</si>
  <si>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</si>
  <si>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</si>
  <si>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</si>
  <si>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</si>
  <si>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</si>
  <si>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</si>
  <si>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</si>
  <si>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</si>
  <si>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</si>
  <si>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</si>
  <si>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</si>
  <si>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</si>
  <si>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</si>
  <si>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</si>
  <si>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</si>
  <si>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</si>
  <si>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</si>
  <si>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</si>
  <si>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</si>
  <si>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</si>
  <si>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</si>
  <si>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</si>
  <si>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</si>
  <si>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</si>
  <si>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</si>
  <si>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</si>
  <si>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</si>
  <si>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</si>
  <si>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</si>
  <si>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</si>
  <si>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</si>
  <si>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</si>
  <si>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</si>
  <si>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</si>
  <si>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</si>
  <si>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</si>
  <si>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</si>
  <si>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</si>
  <si>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</si>
  <si>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</si>
  <si>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</si>
  <si>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</si>
  <si>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</si>
  <si>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</si>
  <si>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</si>
  <si>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</si>
  <si>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</si>
  <si>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</si>
  <si>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</si>
  <si>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</si>
  <si>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</si>
  <si>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</si>
  <si>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</si>
  <si>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</si>
  <si>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</si>
  <si>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</si>
  <si>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</si>
  <si>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</si>
  <si>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</si>
  <si>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</si>
  <si>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</si>
  <si>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</si>
  <si>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</si>
  <si>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</si>
  <si>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</si>
  <si>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</si>
  <si>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</si>
  <si>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</si>
  <si>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</si>
  <si>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</si>
  <si>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</si>
  <si>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</si>
  <si>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</si>
  <si>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</si>
  <si>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</si>
  <si>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</si>
  <si>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</si>
  <si>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</si>
  <si>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</si>
  <si>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</si>
  <si>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</si>
  <si>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</si>
  <si>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</si>
  <si>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</si>
  <si>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</si>
  <si>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</si>
  <si>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</si>
  <si>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</si>
  <si>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</si>
  <si>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</si>
  <si>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</si>
  <si>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</si>
  <si>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</si>
  <si>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</si>
  <si>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</si>
  <si>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</si>
  <si>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</si>
  <si>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</si>
  <si>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</si>
  <si>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</si>
  <si>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</si>
  <si>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</si>
  <si>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</si>
  <si>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</si>
  <si>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</si>
  <si>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</si>
  <si>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</si>
  <si>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</si>
  <si>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</si>
  <si>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</si>
  <si>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</si>
  <si>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</si>
  <si>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</si>
  <si>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</si>
  <si>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</si>
  <si>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</si>
  <si>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</si>
  <si>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</si>
  <si>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</si>
  <si>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</si>
  <si>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</si>
  <si>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</si>
  <si>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</si>
  <si>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</si>
  <si>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</si>
  <si>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</si>
  <si>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</si>
  <si>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</si>
  <si>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</si>
  <si>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</si>
  <si>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</si>
  <si>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</si>
  <si>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</si>
  <si>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</si>
  <si>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</si>
  <si>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</si>
  <si>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</si>
  <si>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</si>
  <si>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</si>
  <si>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</si>
  <si>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</si>
  <si>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</si>
  <si>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</si>
  <si>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</si>
  <si>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</si>
  <si>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</si>
  <si>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</si>
  <si>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</si>
  <si>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</si>
  <si>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</si>
  <si>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</si>
  <si>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</si>
  <si>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</si>
  <si>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</si>
  <si>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</si>
  <si>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</si>
  <si>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</si>
  <si>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</si>
  <si>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</si>
  <si>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</si>
  <si>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</si>
  <si>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</si>
  <si>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</si>
  <si>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</si>
  <si>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</si>
  <si>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</si>
  <si>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</si>
  <si>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</si>
  <si>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</si>
  <si>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</si>
  <si>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</si>
  <si>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</si>
  <si>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</si>
  <si>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</si>
  <si>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</si>
  <si>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</si>
  <si>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</si>
  <si>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</si>
  <si>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</si>
  <si>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</si>
  <si>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</si>
  <si>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</si>
  <si>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</si>
  <si>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</si>
  <si>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</si>
  <si>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</si>
  <si>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</si>
  <si>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</si>
  <si>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</si>
  <si>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</si>
  <si>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</si>
  <si>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</si>
  <si>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</si>
  <si>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</si>
  <si>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</si>
  <si>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</si>
  <si>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</si>
  <si>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</si>
  <si>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</si>
  <si>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</si>
  <si>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</si>
  <si>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</si>
  <si>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</si>
  <si>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</si>
  <si>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</si>
  <si>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</si>
  <si>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</si>
  <si>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</si>
  <si>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</si>
  <si>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</si>
  <si>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</si>
  <si>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</si>
  <si>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</si>
  <si>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</si>
  <si>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</si>
  <si>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</si>
  <si>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</si>
  <si>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</si>
  <si>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</si>
  <si>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</si>
  <si>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</si>
  <si>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</si>
  <si>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</si>
  <si>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</si>
  <si>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</si>
  <si>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</si>
  <si>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</si>
  <si>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</si>
  <si>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</si>
  <si>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</si>
  <si>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</si>
  <si>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</si>
  <si>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</si>
  <si>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</si>
  <si>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</si>
  <si>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</si>
  <si>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</si>
  <si>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</si>
  <si>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</si>
  <si>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</si>
  <si>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</si>
  <si>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</si>
  <si>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</si>
  <si>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</si>
  <si>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</si>
  <si>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</si>
  <si>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</si>
  <si>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</si>
  <si>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</si>
  <si>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</si>
  <si>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</si>
  <si>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</si>
  <si>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</si>
  <si>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</si>
  <si>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</si>
  <si>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</si>
  <si>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</si>
  <si>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</si>
  <si>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</si>
  <si>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</si>
  <si>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</si>
  <si>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</si>
  <si>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</si>
  <si>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</si>
  <si>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</si>
  <si>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</si>
  <si>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</si>
  <si>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</si>
  <si>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</si>
  <si>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</si>
  <si>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</si>
  <si>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</si>
  <si>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</si>
  <si>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</si>
  <si>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</si>
  <si>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</si>
  <si>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</si>
  <si>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</si>
  <si>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</si>
  <si>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</si>
  <si>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</si>
  <si>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</si>
  <si>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</si>
  <si>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</si>
  <si>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</si>
  <si>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</si>
  <si>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</si>
  <si>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</si>
  <si>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</si>
  <si>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</si>
  <si>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</si>
  <si>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</si>
  <si>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</si>
  <si>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</si>
  <si>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</si>
  <si>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</si>
  <si>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</si>
  <si>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</si>
  <si>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</si>
  <si>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</si>
  <si>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</si>
  <si>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</si>
  <si>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</si>
  <si>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</si>
  <si>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</si>
  <si>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</si>
  <si>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</si>
  <si>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</si>
  <si>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</si>
  <si>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</si>
  <si>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</si>
  <si>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</si>
  <si>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</si>
  <si>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</si>
  <si>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</si>
  <si>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</si>
  <si>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</si>
  <si>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</si>
  <si>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</si>
  <si>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</si>
  <si>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</si>
  <si>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</si>
  <si>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</si>
  <si>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</si>
  <si>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</si>
  <si>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</si>
  <si>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</si>
  <si>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</si>
  <si>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</si>
  <si>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</si>
  <si>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</si>
  <si>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</si>
  <si>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</si>
  <si>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</si>
  <si>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</si>
  <si>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</si>
  <si>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</si>
  <si>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</si>
  <si>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</si>
  <si>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</si>
  <si>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</si>
  <si>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</si>
  <si>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</si>
  <si>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</si>
  <si>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</si>
  <si>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</si>
  <si>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</si>
  <si>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</si>
  <si>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</si>
  <si>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</si>
  <si>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</si>
  <si>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</si>
  <si>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</si>
  <si>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</si>
  <si>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</si>
  <si>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</si>
  <si>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</si>
  <si>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</si>
  <si>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</si>
  <si>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</si>
  <si>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</si>
  <si>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</si>
  <si>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</si>
  <si>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</si>
  <si>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</si>
  <si>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</si>
  <si>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</si>
  <si>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</si>
  <si>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</si>
  <si>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</si>
  <si>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</si>
  <si>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</si>
  <si>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</si>
  <si>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</si>
  <si>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</si>
  <si>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</si>
  <si>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</si>
  <si>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</si>
  <si>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</si>
  <si>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</si>
  <si>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</si>
  <si>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</si>
  <si>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</si>
  <si>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</si>
  <si>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</si>
  <si>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</si>
  <si>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</si>
  <si>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</si>
  <si>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</si>
  <si>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</si>
  <si>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</si>
  <si>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</si>
  <si>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</si>
  <si>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</si>
  <si>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</si>
  <si>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</si>
  <si>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</si>
  <si>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</si>
  <si>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</si>
  <si>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</si>
  <si>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</si>
  <si>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</si>
  <si>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</si>
  <si>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</si>
  <si>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</si>
  <si>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</si>
  <si>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</si>
  <si>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</si>
  <si>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</si>
  <si>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</si>
  <si>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</si>
  <si>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</si>
  <si>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</si>
  <si>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</si>
  <si>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</si>
  <si>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</si>
  <si>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</si>
  <si>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</si>
  <si>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</si>
  <si>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</si>
  <si>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</si>
  <si>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</si>
  <si>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</si>
  <si>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</si>
  <si>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</si>
  <si>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</si>
  <si>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</si>
  <si>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</si>
  <si>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</si>
  <si>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</si>
  <si>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</si>
  <si>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</si>
  <si>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</si>
  <si>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</si>
  <si>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</si>
  <si>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</si>
  <si>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</si>
  <si>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</si>
  <si>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</si>
  <si>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</si>
  <si>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</si>
  <si>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</si>
  <si>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</si>
  <si>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</si>
  <si>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</si>
  <si>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</si>
  <si>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</si>
  <si>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</si>
  <si>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</si>
  <si>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</si>
  <si>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</si>
  <si>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</si>
  <si>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</si>
  <si>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</si>
  <si>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</si>
  <si>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</si>
  <si>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</si>
  <si>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</si>
  <si>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</si>
  <si>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</si>
  <si>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</si>
  <si>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</si>
  <si>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</si>
  <si>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</si>
  <si>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</si>
  <si>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</si>
  <si>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</si>
  <si>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</si>
  <si>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</si>
  <si>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</si>
  <si>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</si>
  <si>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</si>
  <si>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</si>
  <si>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</si>
  <si>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</si>
  <si>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</si>
  <si>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</si>
  <si>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</si>
  <si>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</si>
  <si>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</si>
  <si>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</si>
  <si>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</si>
  <si>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</si>
  <si>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</si>
  <si>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</si>
  <si>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</si>
  <si>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</si>
  <si>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</si>
  <si>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</si>
  <si>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</si>
  <si>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</si>
  <si>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</si>
  <si>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</si>
  <si>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</si>
  <si>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</si>
  <si>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</si>
  <si>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</si>
  <si>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</si>
  <si>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</si>
  <si>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</si>
  <si>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</si>
  <si>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</si>
  <si>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</si>
  <si>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</si>
  <si>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</si>
  <si>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</si>
  <si>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</si>
  <si>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</si>
  <si>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</si>
  <si>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</si>
  <si>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</si>
  <si>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</si>
  <si>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</si>
  <si>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</si>
  <si>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</si>
  <si>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</si>
  <si>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</si>
  <si>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</si>
  <si>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</si>
  <si>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</si>
  <si>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</si>
  <si>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</si>
  <si>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</si>
  <si>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</si>
  <si>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</si>
  <si>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</si>
  <si>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</si>
  <si>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</si>
  <si>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</si>
  <si>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</si>
  <si>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</si>
  <si>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</si>
  <si>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</si>
  <si>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</si>
  <si>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</si>
  <si>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</si>
  <si>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</si>
  <si>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</si>
  <si>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</si>
  <si>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</si>
  <si>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</si>
  <si>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</si>
  <si>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</si>
  <si>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</si>
  <si>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</si>
  <si>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</si>
  <si>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</si>
  <si>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</si>
  <si>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</si>
  <si>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</si>
  <si>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</si>
  <si>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</si>
  <si>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</si>
  <si>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</si>
  <si>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</si>
  <si>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</si>
  <si>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</si>
  <si>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</si>
  <si>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</si>
  <si>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</si>
  <si>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</si>
  <si>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</si>
  <si>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</si>
  <si>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</si>
  <si>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</si>
  <si>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</si>
  <si>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</si>
  <si>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</si>
  <si>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</si>
  <si>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</si>
  <si>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</si>
  <si>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</si>
  <si>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</si>
  <si>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</si>
  <si>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</si>
  <si>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</si>
  <si>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</si>
  <si>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</si>
  <si>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</si>
  <si>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</si>
  <si>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</si>
  <si>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</si>
  <si>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</si>
  <si>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</si>
  <si>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</si>
  <si>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</si>
  <si>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</si>
  <si>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</si>
  <si>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</si>
  <si>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</si>
  <si>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</si>
  <si>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</si>
  <si>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</si>
  <si>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</si>
  <si>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</si>
  <si>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</si>
  <si>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</si>
  <si>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</si>
  <si>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</si>
  <si>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</si>
  <si>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</si>
  <si>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</si>
  <si>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</si>
  <si>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</si>
  <si>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</si>
  <si>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</si>
  <si>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</si>
  <si>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</si>
  <si>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</si>
  <si>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</si>
  <si>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</si>
  <si>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</si>
  <si>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</si>
  <si>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</si>
  <si>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</si>
  <si>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</si>
  <si>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</si>
  <si>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</si>
  <si>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</si>
  <si>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</si>
  <si>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</si>
  <si>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</si>
  <si>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</si>
  <si>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</si>
  <si>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</si>
  <si>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</si>
  <si>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</si>
  <si>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</si>
  <si>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</si>
  <si>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</si>
  <si>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</si>
  <si>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</si>
  <si>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</si>
  <si>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</si>
  <si>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</si>
  <si>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</si>
  <si>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</si>
  <si>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</si>
  <si>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</si>
  <si>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</si>
  <si>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</si>
  <si>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</si>
  <si>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</si>
  <si>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</si>
  <si>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</si>
  <si>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</si>
  <si>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</si>
  <si>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</si>
  <si>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</si>
  <si>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</si>
  <si>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</si>
  <si>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</si>
  <si>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</si>
  <si>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</si>
  <si>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</si>
  <si>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</si>
  <si>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</si>
  <si>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</si>
  <si>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</si>
  <si>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</si>
  <si>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</si>
  <si>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</si>
  <si>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</si>
  <si>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</si>
  <si>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</si>
  <si>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</si>
  <si>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</si>
  <si>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</si>
  <si>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</si>
  <si>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</si>
  <si>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</si>
  <si>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</si>
  <si>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</si>
  <si>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</si>
  <si>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</si>
  <si>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</si>
  <si>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</si>
  <si>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</si>
  <si>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</si>
  <si>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</si>
  <si>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</si>
  <si>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</si>
  <si>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</si>
  <si>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</si>
  <si>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</si>
  <si>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</si>
  <si>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</si>
  <si>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</si>
  <si>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</si>
  <si>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</si>
  <si>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</si>
  <si>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</si>
  <si>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</si>
  <si>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</si>
  <si>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</si>
  <si>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</si>
  <si>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</si>
  <si>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</si>
  <si>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</si>
  <si>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</si>
  <si>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</si>
  <si>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</si>
  <si>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</si>
  <si>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</si>
  <si>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</si>
  <si>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</si>
  <si>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</si>
  <si>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</si>
  <si>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</si>
  <si>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</si>
  <si>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</si>
  <si>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</si>
  <si>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</si>
  <si>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</si>
  <si>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</si>
  <si>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</si>
  <si>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</si>
  <si>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</si>
  <si>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</si>
  <si>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</si>
  <si>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</si>
  <si>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</si>
  <si>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</si>
  <si>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</si>
  <si>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</si>
  <si>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</si>
  <si>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</si>
  <si>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</si>
  <si>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</si>
  <si>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</si>
  <si>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</si>
  <si>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</si>
  <si>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</si>
  <si>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</si>
  <si>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</si>
  <si>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</si>
  <si>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</si>
  <si>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</si>
  <si>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</si>
  <si>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</si>
  <si>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</si>
  <si>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</si>
  <si>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</si>
  <si>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</si>
  <si>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</si>
  <si>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</si>
  <si>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</si>
  <si>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</si>
  <si>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</si>
  <si>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</si>
  <si>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</si>
  <si>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</si>
  <si>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</si>
  <si>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</si>
  <si>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</si>
  <si>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</si>
  <si>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</si>
  <si>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</si>
  <si>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</si>
  <si>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</si>
  <si>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</si>
  <si>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</si>
  <si>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</si>
  <si>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</si>
  <si>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</si>
  <si>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</si>
  <si>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</si>
  <si>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</si>
  <si>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</si>
  <si>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</si>
  <si>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</si>
  <si>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</si>
  <si>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</si>
  <si>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</si>
  <si>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</si>
  <si>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</si>
  <si>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</si>
  <si>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</si>
  <si>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</si>
  <si>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</si>
  <si>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</si>
  <si>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</si>
  <si>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</si>
  <si>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</si>
  <si>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</si>
  <si>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</si>
  <si>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</si>
  <si>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</si>
  <si>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</si>
  <si>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</si>
  <si>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</si>
  <si>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</si>
  <si>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</si>
  <si>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</si>
  <si>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</si>
  <si>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</si>
  <si>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</si>
  <si>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</si>
  <si>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</si>
  <si>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</si>
  <si>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</si>
  <si>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</si>
  <si>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</si>
  <si>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</si>
  <si>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</si>
  <si>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</si>
  <si>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</si>
  <si>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</si>
  <si>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</si>
  <si>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</si>
  <si>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</si>
  <si>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</si>
  <si>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</si>
  <si>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</si>
  <si>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</si>
  <si>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</si>
  <si>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</si>
  <si>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</si>
  <si>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</si>
  <si>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</si>
  <si>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</si>
  <si>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</si>
  <si>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</si>
  <si>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</si>
  <si>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</si>
  <si>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</si>
  <si>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</si>
  <si>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</si>
  <si>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</si>
  <si>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</si>
  <si>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</si>
  <si>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</si>
  <si>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</si>
  <si>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</si>
  <si>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</si>
  <si>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</si>
  <si>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</si>
  <si>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</si>
  <si>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</si>
  <si>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</si>
  <si>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</si>
  <si>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</si>
  <si>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</si>
  <si>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</si>
  <si>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</si>
  <si>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</si>
  <si>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</si>
  <si>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</si>
  <si>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</si>
  <si>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</si>
  <si>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</si>
  <si>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</si>
  <si>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</si>
  <si>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</si>
  <si>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</si>
  <si>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</si>
  <si>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</si>
  <si>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</si>
  <si>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</si>
  <si>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</si>
  <si>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</si>
  <si>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</si>
  <si>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</si>
  <si>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</si>
  <si>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</si>
  <si>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</si>
  <si>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</si>
  <si>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</si>
  <si>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</si>
  <si>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</si>
  <si>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</si>
  <si>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</si>
  <si>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</si>
  <si>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</si>
  <si>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</si>
  <si>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</si>
  <si>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</si>
  <si>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</si>
  <si>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</si>
  <si>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</si>
  <si>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</si>
  <si>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</si>
  <si>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</si>
  <si>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</si>
  <si>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</si>
  <si>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</si>
  <si>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</si>
  <si>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</si>
  <si>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</si>
  <si>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</si>
  <si>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</si>
  <si>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</si>
  <si>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</si>
  <si>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</si>
  <si>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</si>
  <si>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</si>
  <si>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</si>
  <si>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</si>
  <si>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</si>
  <si>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</si>
  <si>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</si>
  <si>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</si>
  <si>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</si>
  <si>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</si>
  <si>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</si>
  <si>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</si>
  <si>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</si>
  <si>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</si>
  <si>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</si>
  <si>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</si>
  <si>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</si>
  <si>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</si>
  <si>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</si>
  <si>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</si>
  <si>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</si>
  <si>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</si>
  <si>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</si>
  <si>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</si>
  <si>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</si>
  <si>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</si>
  <si>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</si>
  <si>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</si>
  <si>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</si>
  <si>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</si>
  <si>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</si>
  <si>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</si>
  <si>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</si>
  <si>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</si>
  <si>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</si>
  <si>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</si>
  <si>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</si>
  <si>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</si>
  <si>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</si>
  <si>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</si>
  <si>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</si>
  <si>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</si>
  <si>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</si>
  <si>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</si>
  <si>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</si>
  <si>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</si>
  <si>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</si>
  <si>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</si>
  <si>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</si>
  <si>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</si>
  <si>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</si>
  <si>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</si>
  <si>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</si>
  <si>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</si>
  <si>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</si>
  <si>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</si>
  <si>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</si>
  <si>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</si>
  <si>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</si>
  <si>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</si>
  <si>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</si>
  <si>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</si>
  <si>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</si>
  <si>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</si>
  <si>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</si>
  <si>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</si>
  <si>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</si>
  <si>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</si>
  <si>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</si>
  <si>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</si>
  <si>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</si>
  <si>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</si>
  <si>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</si>
  <si>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</si>
  <si>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</si>
  <si>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</si>
  <si>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</si>
  <si>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</si>
  <si>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</si>
  <si>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</si>
  <si>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</si>
  <si>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</si>
  <si>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</si>
  <si>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</si>
  <si>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</si>
  <si>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</si>
  <si>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</si>
  <si>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</si>
  <si>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</si>
  <si>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</si>
  <si>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</si>
  <si>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</si>
  <si>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</si>
  <si>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</si>
  <si>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</si>
  <si>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</si>
  <si>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</si>
  <si>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</si>
  <si>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</si>
  <si>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</si>
  <si>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</si>
  <si>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</si>
  <si>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</si>
  <si>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</si>
  <si>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</si>
  <si>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</si>
  <si>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</si>
  <si>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</si>
  <si>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</si>
  <si>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</si>
  <si>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</si>
  <si>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</si>
  <si>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</si>
  <si>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</si>
  <si>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</si>
  <si>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</si>
  <si>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</si>
  <si>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</si>
  <si>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</si>
  <si>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</si>
  <si>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</si>
  <si>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</si>
  <si>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</si>
  <si>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</si>
  <si>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</si>
  <si>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</si>
  <si>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</si>
  <si>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</si>
  <si>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</si>
  <si>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</si>
  <si>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</si>
  <si>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</si>
  <si>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</si>
  <si>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</si>
  <si>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</si>
  <si>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</si>
  <si>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</si>
  <si>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</si>
  <si>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</si>
  <si>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</si>
  <si>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</si>
  <si>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</si>
  <si>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</si>
  <si>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</si>
  <si>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</si>
  <si>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</si>
  <si>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</si>
  <si>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</si>
  <si>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</si>
  <si>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</si>
  <si>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</si>
  <si>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</si>
  <si>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</si>
  <si>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</si>
  <si>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</si>
  <si>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</si>
  <si>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</si>
  <si>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</si>
  <si>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</si>
  <si>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</si>
  <si>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</si>
  <si>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</si>
  <si>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</si>
  <si>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</si>
  <si>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</si>
  <si>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</si>
  <si>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</si>
  <si>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</si>
  <si>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</si>
  <si>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</si>
  <si>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</si>
  <si>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</si>
  <si>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</si>
  <si>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</si>
  <si>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</si>
  <si>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</si>
  <si>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</si>
  <si>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</si>
  <si>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</si>
  <si>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</si>
  <si>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</si>
  <si>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</si>
  <si>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</si>
  <si>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</si>
  <si>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</si>
  <si>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</si>
  <si>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</si>
  <si>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</si>
  <si>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</si>
  <si>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</si>
  <si>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</si>
  <si>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</si>
  <si>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</si>
  <si>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</si>
  <si>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</si>
  <si>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</si>
  <si>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</si>
  <si>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</si>
  <si>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</si>
  <si>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</si>
  <si>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</si>
  <si>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</si>
  <si>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</si>
  <si>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</si>
  <si>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</si>
  <si>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</si>
  <si>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</si>
  <si>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</si>
  <si>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</si>
  <si>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</si>
  <si>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</si>
  <si>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</si>
  <si>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</si>
  <si>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</si>
  <si>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</si>
  <si>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</si>
  <si>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</si>
  <si>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</si>
  <si>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</si>
  <si>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</si>
  <si>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</si>
  <si>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</si>
  <si>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</si>
  <si>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</si>
  <si>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</si>
  <si>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</si>
  <si>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</si>
  <si>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</si>
  <si>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</si>
  <si>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</si>
  <si>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</si>
  <si>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</si>
  <si>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</si>
  <si>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</si>
  <si>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</si>
  <si>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</si>
  <si>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</si>
  <si>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</si>
  <si>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</si>
  <si>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</si>
  <si>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</si>
  <si>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</si>
  <si>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</si>
  <si>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</si>
  <si>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</si>
  <si>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</si>
  <si>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</si>
  <si>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</si>
  <si>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</si>
  <si>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</si>
  <si>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</si>
  <si>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</si>
  <si>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</si>
  <si>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</si>
  <si>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</si>
  <si>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</si>
  <si>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</si>
  <si>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</si>
  <si>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</si>
  <si>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</si>
  <si>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</si>
  <si>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</si>
  <si>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</si>
  <si>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</si>
  <si>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</si>
  <si>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</si>
  <si>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</si>
  <si>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</si>
  <si>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</si>
  <si>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</si>
  <si>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</si>
  <si>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</si>
  <si>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</si>
  <si>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</si>
  <si>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</si>
  <si>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</si>
  <si>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</si>
  <si>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</si>
  <si>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</si>
  <si>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</si>
  <si>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</si>
  <si>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</si>
  <si>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</si>
  <si>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</si>
  <si>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</si>
  <si>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</si>
  <si>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</si>
  <si>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</si>
  <si>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</si>
  <si>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</si>
  <si>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</si>
  <si>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</si>
  <si>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</si>
  <si>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</si>
  <si>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</si>
  <si>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</si>
  <si>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</si>
  <si>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</si>
  <si>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</si>
  <si>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</si>
  <si>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</si>
  <si>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</si>
  <si>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</si>
  <si>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</si>
  <si>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</si>
  <si>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</si>
  <si>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</si>
  <si>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</si>
  <si>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</si>
  <si>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</si>
  <si>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</si>
  <si>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</si>
  <si>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</si>
  <si>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</si>
  <si>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</si>
  <si>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</si>
  <si>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</si>
  <si>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</si>
  <si>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</si>
  <si>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</si>
  <si>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</si>
  <si>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</si>
  <si>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</si>
  <si>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</si>
  <si>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</si>
  <si>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</si>
  <si>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</si>
  <si>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</si>
  <si>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</si>
  <si>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</si>
  <si>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</si>
  <si>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</si>
  <si>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</si>
  <si>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</si>
  <si>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</si>
  <si>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</si>
  <si>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</si>
  <si>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</si>
  <si>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</si>
  <si>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</si>
  <si>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</si>
  <si>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</si>
  <si>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</si>
  <si>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</si>
  <si>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</si>
  <si>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</si>
  <si>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</si>
  <si>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</si>
  <si>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</si>
  <si>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</si>
  <si>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</si>
  <si>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</si>
  <si>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</si>
  <si>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</si>
  <si>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</si>
  <si>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</si>
  <si>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</si>
  <si>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</si>
  <si>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</si>
  <si>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</si>
  <si>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</si>
  <si>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</si>
  <si>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</si>
  <si>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</si>
  <si>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</si>
  <si>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</si>
  <si>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</si>
  <si>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</si>
  <si>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</si>
  <si>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</si>
  <si>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</si>
  <si>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</si>
  <si>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</si>
  <si>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</si>
  <si>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</si>
  <si>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</si>
  <si>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</si>
  <si>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</si>
  <si>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</si>
  <si>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</si>
  <si>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</si>
  <si>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</si>
  <si>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</si>
  <si>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</si>
  <si>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</si>
  <si>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</si>
  <si>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</si>
  <si>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</si>
  <si>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</si>
  <si>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</si>
  <si>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</si>
  <si>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</si>
  <si>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</si>
  <si>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</si>
  <si>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</si>
  <si>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</si>
  <si>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</si>
  <si>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</si>
  <si>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</si>
  <si>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</si>
  <si>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</si>
  <si>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</si>
  <si>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</si>
  <si>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</si>
  <si>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</si>
  <si>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</si>
  <si>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</si>
  <si>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</si>
  <si>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</si>
  <si>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</si>
  <si>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</si>
  <si>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</si>
  <si>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</si>
  <si>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</si>
  <si>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</si>
  <si>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</si>
  <si>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</si>
  <si>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</si>
  <si>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</si>
  <si>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</si>
  <si>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</si>
  <si>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</si>
  <si>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</si>
  <si>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</si>
  <si>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</si>
  <si>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</si>
  <si>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</si>
  <si>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</si>
  <si>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</si>
  <si>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</si>
  <si>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</si>
  <si>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</si>
  <si>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</si>
  <si>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</si>
  <si>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</si>
  <si>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</si>
  <si>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</si>
  <si>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</si>
  <si>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</si>
  <si>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</si>
  <si>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</si>
  <si>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</si>
  <si>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</si>
  <si>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</si>
  <si>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</si>
  <si>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</si>
  <si>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</si>
  <si>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</si>
  <si>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</si>
  <si>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</si>
  <si>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</si>
  <si>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</si>
  <si>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</si>
  <si>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</si>
  <si>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</si>
  <si>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</si>
  <si>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</si>
  <si>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</si>
  <si>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</si>
  <si>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</si>
  <si>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</si>
  <si>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</si>
  <si>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</si>
  <si>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</si>
  <si>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</si>
  <si>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</si>
  <si>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</si>
  <si>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</si>
  <si>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</si>
  <si>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</si>
  <si>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</si>
  <si>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</si>
  <si>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</si>
  <si>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</si>
  <si>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</si>
  <si>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</si>
  <si>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</si>
  <si>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</si>
  <si>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</si>
  <si>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</si>
  <si>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</si>
  <si>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</si>
  <si>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</si>
  <si>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</si>
  <si>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</si>
  <si>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</si>
  <si>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</si>
  <si>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</si>
  <si>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</si>
  <si>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</si>
  <si>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</si>
  <si>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</si>
  <si>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</si>
  <si>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</si>
  <si>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</si>
  <si>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</si>
  <si>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</si>
  <si>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</si>
  <si>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</si>
  <si>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</si>
  <si>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</si>
  <si>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</si>
  <si>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</si>
  <si>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</si>
  <si>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</si>
  <si>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</si>
  <si>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</si>
  <si>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</si>
  <si>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</si>
  <si>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</si>
  <si>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</si>
  <si>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</si>
  <si>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</si>
  <si>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</si>
  <si>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</si>
  <si>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</si>
  <si>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</si>
  <si>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</si>
  <si>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</si>
  <si>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</si>
  <si>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</si>
  <si>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</si>
  <si>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</si>
  <si>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</si>
  <si>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</si>
  <si>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</si>
  <si>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</si>
  <si>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</si>
  <si>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</si>
  <si>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</si>
  <si>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</si>
  <si>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</si>
  <si>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</si>
  <si>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</si>
  <si>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</si>
  <si>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</si>
  <si>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</si>
  <si>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</si>
  <si>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</si>
  <si>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</si>
  <si>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</si>
  <si>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</si>
  <si>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</si>
  <si>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</si>
  <si>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</si>
  <si>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</si>
  <si>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</si>
  <si>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</si>
  <si>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</si>
  <si>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</si>
  <si>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</si>
  <si>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</si>
  <si>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</si>
  <si>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</si>
  <si>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</si>
  <si>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</si>
  <si>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</si>
  <si>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</si>
  <si>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</si>
  <si>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</si>
  <si>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</si>
  <si>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</si>
  <si>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</si>
  <si>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</si>
  <si>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</si>
  <si>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</si>
  <si>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</si>
  <si>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</si>
  <si>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</si>
  <si>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</si>
  <si>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</si>
  <si>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</si>
  <si>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</si>
  <si>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</si>
  <si>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</si>
  <si>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</si>
  <si>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</si>
  <si>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</si>
  <si>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</si>
  <si>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</si>
  <si>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</si>
  <si>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</si>
  <si>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</si>
  <si>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</si>
  <si>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</si>
  <si>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</si>
  <si>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</si>
  <si>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</si>
  <si>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</si>
  <si>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</si>
  <si>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</si>
  <si>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</si>
  <si>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</si>
  <si>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</si>
  <si>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</si>
  <si>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</si>
  <si>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</si>
  <si>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</si>
  <si>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</si>
  <si>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</si>
  <si>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</si>
  <si>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</si>
  <si>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</si>
  <si>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</si>
  <si>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</si>
  <si>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</si>
  <si>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</si>
  <si>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</si>
  <si>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</si>
  <si>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</si>
  <si>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</si>
  <si>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</si>
  <si>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</si>
  <si>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</si>
  <si>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</si>
  <si>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</si>
  <si>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</si>
  <si>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</si>
  <si>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</si>
  <si>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</si>
  <si>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</si>
  <si>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</si>
  <si>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</si>
  <si>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</si>
  <si>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</si>
  <si>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</si>
  <si>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</si>
  <si>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</si>
  <si>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</si>
  <si>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</si>
  <si>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</si>
  <si>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</si>
  <si>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</si>
  <si>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</si>
  <si>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</si>
  <si>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</si>
  <si>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</si>
  <si>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</si>
  <si>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</si>
  <si>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</si>
  <si>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</si>
  <si>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</si>
  <si>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</si>
  <si>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</si>
  <si>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</si>
  <si>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</si>
  <si>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</si>
  <si>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</si>
  <si>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</si>
  <si>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</si>
  <si>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</si>
  <si>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</si>
  <si>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</si>
  <si>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</si>
  <si>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</si>
  <si>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</si>
  <si>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</si>
  <si>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</si>
  <si>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</si>
  <si>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</si>
  <si>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</si>
  <si>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</si>
  <si>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</si>
  <si>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</si>
  <si>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</si>
  <si>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</si>
  <si>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</si>
  <si>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</si>
  <si>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</si>
  <si>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</si>
  <si>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</si>
  <si>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</si>
  <si>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</si>
  <si>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</si>
  <si>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</si>
  <si>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</si>
  <si>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</si>
  <si>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</si>
  <si>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</si>
  <si>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</si>
  <si>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</si>
  <si>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</si>
  <si>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</si>
  <si>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</si>
  <si>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</si>
  <si>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</si>
  <si>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</si>
  <si>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</si>
  <si>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</si>
  <si>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</si>
  <si>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</si>
  <si>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</si>
  <si>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</si>
  <si>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</si>
  <si>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</si>
  <si>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</si>
  <si>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</si>
  <si>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</si>
  <si>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</si>
  <si>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</si>
  <si>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</si>
  <si>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</si>
  <si>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</si>
  <si>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</si>
  <si>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</si>
  <si>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</si>
  <si>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</si>
  <si>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</si>
  <si>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</si>
  <si>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</si>
  <si>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</si>
  <si>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</si>
  <si>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</si>
  <si>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</si>
  <si>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</si>
  <si>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</si>
  <si>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</si>
  <si>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</si>
  <si>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</si>
  <si>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</si>
  <si>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</si>
  <si>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</si>
  <si>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</si>
  <si>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</si>
  <si>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</si>
  <si>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</si>
  <si>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</si>
  <si>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</si>
  <si>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</si>
  <si>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</si>
  <si>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</si>
  <si>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</si>
  <si>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</si>
  <si>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</si>
  <si>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</si>
  <si>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</si>
  <si>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</si>
  <si>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</si>
  <si>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</si>
  <si>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</si>
  <si>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</si>
  <si>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</si>
  <si>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</si>
  <si>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</si>
  <si>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</si>
  <si>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</si>
  <si>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</si>
  <si>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</si>
  <si>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</si>
  <si>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</si>
  <si>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</si>
  <si>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</si>
  <si>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</si>
  <si>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</si>
  <si>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</si>
  <si>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</si>
  <si>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</si>
  <si>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</si>
  <si>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</si>
  <si>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</si>
  <si>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</si>
  <si>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</si>
  <si>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</si>
  <si>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</si>
  <si>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</si>
  <si>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</si>
  <si>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</si>
  <si>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</si>
  <si>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</si>
  <si>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</si>
  <si>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</si>
  <si>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</si>
  <si>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</si>
  <si>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</si>
  <si>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</si>
  <si>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</si>
  <si>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</si>
  <si>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</si>
  <si>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</si>
  <si>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</si>
  <si>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</si>
  <si>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</si>
  <si>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</si>
  <si>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</si>
  <si>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</si>
  <si>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</si>
  <si>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</si>
  <si>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</si>
  <si>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</si>
  <si>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</si>
  <si>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</si>
  <si>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</si>
  <si>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</si>
  <si>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</si>
  <si>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</si>
  <si>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</si>
  <si>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</si>
  <si>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</si>
  <si>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</si>
  <si>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</si>
  <si>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</si>
  <si>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</si>
  <si>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</si>
  <si>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</si>
  <si>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</si>
  <si>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</si>
  <si>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</si>
  <si>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</si>
  <si>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</si>
  <si>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</si>
  <si>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</si>
  <si>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</si>
  <si>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</si>
  <si>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</si>
  <si>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</si>
  <si>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</si>
  <si>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</si>
  <si>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</si>
  <si>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</si>
  <si>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</si>
  <si>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</si>
  <si>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</si>
  <si>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</si>
  <si>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</si>
  <si>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</si>
  <si>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</si>
  <si>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</si>
  <si>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</si>
  <si>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</si>
  <si>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</si>
  <si>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</si>
  <si>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</si>
  <si>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</si>
  <si>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</si>
  <si>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</si>
  <si>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</si>
  <si>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</si>
  <si>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</si>
  <si>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</si>
  <si>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</si>
  <si>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</si>
  <si>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</si>
  <si>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</si>
  <si>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</si>
  <si>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</si>
  <si>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</si>
  <si>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</si>
  <si>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</si>
  <si>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</si>
  <si>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</si>
  <si>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</si>
  <si>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</si>
  <si>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</si>
  <si>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</si>
  <si>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</si>
  <si>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</si>
  <si>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</si>
  <si>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</si>
  <si>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</si>
  <si>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</si>
  <si>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</si>
  <si>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</si>
  <si>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</si>
  <si>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</si>
  <si>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</si>
  <si>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</si>
  <si>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</si>
  <si>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</si>
  <si>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</si>
  <si>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</si>
  <si>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</si>
  <si>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</si>
  <si>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</si>
  <si>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</si>
  <si>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</si>
  <si>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</si>
  <si>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</si>
  <si>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</si>
  <si>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</si>
  <si>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</si>
  <si>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</si>
  <si>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</si>
  <si>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</si>
  <si>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</si>
  <si>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</si>
  <si>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</si>
  <si>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</si>
  <si>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</si>
  <si>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</si>
  <si>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</si>
  <si>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</si>
  <si>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</si>
  <si>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</si>
  <si>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</si>
  <si>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</si>
  <si>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</si>
  <si>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</si>
  <si>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</si>
  <si>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</si>
  <si>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</si>
  <si>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</si>
  <si>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</si>
  <si>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</si>
  <si>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</si>
  <si>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</si>
  <si>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</si>
  <si>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</si>
  <si>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</si>
  <si>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</si>
  <si>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</si>
  <si>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</si>
  <si>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</si>
  <si>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</si>
  <si>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</si>
  <si>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</si>
  <si>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</si>
  <si>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</si>
  <si>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</si>
  <si>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</si>
  <si>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</si>
  <si>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</si>
  <si>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</si>
  <si>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</si>
  <si>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</si>
  <si>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</si>
  <si>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</si>
  <si>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</si>
  <si>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</si>
  <si>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</si>
  <si>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</si>
  <si>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</si>
  <si>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</si>
  <si>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</si>
  <si>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</si>
  <si>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</si>
  <si>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</si>
  <si>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</si>
  <si>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</si>
  <si>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</si>
  <si>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</si>
  <si>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</si>
  <si>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</si>
  <si>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</si>
  <si>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</si>
  <si>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</si>
  <si>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</si>
  <si>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</si>
  <si>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</si>
  <si>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</si>
  <si>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</si>
  <si>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</si>
  <si>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</si>
  <si>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</si>
  <si>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</si>
  <si>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</si>
  <si>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</si>
  <si>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</si>
  <si>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</si>
  <si>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</si>
  <si>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</si>
  <si>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</si>
  <si>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</si>
  <si>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</si>
  <si>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</si>
  <si>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</si>
  <si>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</si>
  <si>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</si>
  <si>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</si>
  <si>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</si>
  <si>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</si>
  <si>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</si>
  <si>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</si>
  <si>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</si>
  <si>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</si>
  <si>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</si>
  <si>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</si>
  <si>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</si>
  <si>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</si>
  <si>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</si>
  <si>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</si>
  <si>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</si>
  <si>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</si>
  <si>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</si>
  <si>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</si>
  <si>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</si>
  <si>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</si>
  <si>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</si>
  <si>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</si>
  <si>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</si>
  <si>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</si>
  <si>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</si>
  <si>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</si>
  <si>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</si>
  <si>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</si>
  <si>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</si>
  <si>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</si>
  <si>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</si>
  <si>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</si>
  <si>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</si>
  <si>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</si>
  <si>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</si>
  <si>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</si>
  <si>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</si>
  <si>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</si>
  <si>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</si>
  <si>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</si>
  <si>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</si>
  <si>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</si>
  <si>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</si>
  <si>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</si>
  <si>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</si>
  <si>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</si>
  <si>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</si>
  <si>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</si>
  <si>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</si>
  <si>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</si>
  <si>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</si>
  <si>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</si>
  <si>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</si>
  <si>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</si>
  <si>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</si>
  <si>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</si>
  <si>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</si>
  <si>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</si>
  <si>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</si>
  <si>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</si>
  <si>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</si>
  <si>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</si>
  <si>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</si>
  <si>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</si>
  <si>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</si>
  <si>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</si>
  <si>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</si>
  <si>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</si>
  <si>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</si>
  <si>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</si>
  <si>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</si>
  <si>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</si>
  <si>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</si>
  <si>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</si>
  <si>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</si>
  <si>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</si>
  <si>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</si>
  <si>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</si>
  <si>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</si>
  <si>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</si>
  <si>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</si>
  <si>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</si>
  <si>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</si>
  <si>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</si>
  <si>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</si>
  <si>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</si>
  <si>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</si>
  <si>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</si>
  <si>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</si>
  <si>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</si>
  <si>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</si>
  <si>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</si>
  <si>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</si>
  <si>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</si>
  <si>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</si>
  <si>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</si>
  <si>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</si>
  <si>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</si>
  <si>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</si>
  <si>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</si>
  <si>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</si>
  <si>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</si>
  <si>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</si>
  <si>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</si>
  <si>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</si>
  <si>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</si>
  <si>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</si>
  <si>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</si>
  <si>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</si>
  <si>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</si>
  <si>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</si>
  <si>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</si>
  <si>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</si>
  <si>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</si>
  <si>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</si>
  <si>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</si>
  <si>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</si>
  <si>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</si>
  <si>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</si>
  <si>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</si>
  <si>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</si>
  <si>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</si>
  <si>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</si>
  <si>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</si>
  <si>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</si>
  <si>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</si>
  <si>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</si>
  <si>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</si>
  <si>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</si>
  <si>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</si>
  <si>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</si>
  <si>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</si>
  <si>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</si>
  <si>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</si>
  <si>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</si>
  <si>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</si>
  <si>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</si>
  <si>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</si>
  <si>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</si>
  <si>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</si>
  <si>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</si>
  <si>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</si>
  <si>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</si>
  <si>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</si>
  <si>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</si>
  <si>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</si>
  <si>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</si>
  <si>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</si>
  <si>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</si>
  <si>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</si>
  <si>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</si>
  <si>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</si>
  <si>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</si>
  <si>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</si>
  <si>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</si>
  <si>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</si>
  <si>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</si>
  <si>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</si>
  <si>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</si>
  <si>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</si>
  <si>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</si>
  <si>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</si>
  <si>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</si>
  <si>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</si>
  <si>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</si>
  <si>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</si>
  <si>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</si>
  <si>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</si>
  <si>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</si>
  <si>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</si>
  <si>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</si>
  <si>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</si>
  <si>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</si>
  <si>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</si>
  <si>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</si>
  <si>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</si>
  <si>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</si>
  <si>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</si>
  <si>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</si>
  <si>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</si>
  <si>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</si>
  <si>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</si>
  <si>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</si>
  <si>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</si>
  <si>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</si>
  <si>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</si>
  <si>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</si>
  <si>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</si>
  <si>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</si>
  <si>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</si>
  <si>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</si>
  <si>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</si>
  <si>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</si>
  <si>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</si>
  <si>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</si>
  <si>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</si>
  <si>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</si>
  <si>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</si>
  <si>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</si>
  <si>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</si>
  <si>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</si>
  <si>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</si>
  <si>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</si>
  <si>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</si>
  <si>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</si>
  <si>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</si>
  <si>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</si>
  <si>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</si>
  <si>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</si>
  <si>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</si>
  <si>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</si>
  <si>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</si>
  <si>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</si>
  <si>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</si>
  <si>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</si>
  <si>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</si>
  <si>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</si>
  <si>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</si>
  <si>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</si>
  <si>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</si>
  <si>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</si>
  <si>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</si>
  <si>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</si>
  <si>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</si>
  <si>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</si>
  <si>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</si>
  <si>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</si>
  <si>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</si>
  <si>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</si>
  <si>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</si>
  <si>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</si>
  <si>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</si>
  <si>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</si>
  <si>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</si>
  <si>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</si>
  <si>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</si>
  <si>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</si>
  <si>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</si>
  <si>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</si>
  <si>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</si>
  <si>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</si>
  <si>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</si>
  <si>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</si>
  <si>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</si>
  <si>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</si>
  <si>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</si>
  <si>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</si>
  <si>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</si>
  <si>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</si>
  <si>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</si>
  <si>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</si>
  <si>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</si>
  <si>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</si>
  <si>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</si>
  <si>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</si>
  <si>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</si>
  <si>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</si>
  <si>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</si>
  <si>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</si>
  <si>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</si>
  <si>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</si>
  <si>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</si>
  <si>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</si>
  <si>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</si>
  <si>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</si>
  <si>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</si>
  <si>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</si>
  <si>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</si>
  <si>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</si>
  <si>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</si>
  <si>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</si>
  <si>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</si>
  <si>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</si>
  <si>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</si>
  <si>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</si>
  <si>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</si>
  <si>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</si>
  <si>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</si>
  <si>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</si>
  <si>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</si>
  <si>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</si>
  <si>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</si>
  <si>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</si>
  <si>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</si>
  <si>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</si>
  <si>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</si>
  <si>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</si>
  <si>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</si>
  <si>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</si>
  <si>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</si>
  <si>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</si>
  <si>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</si>
  <si>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</si>
  <si>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</si>
  <si>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</si>
  <si>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</si>
  <si>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</si>
  <si>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</si>
  <si>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</si>
  <si>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</si>
  <si>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</si>
  <si>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</si>
  <si>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</si>
  <si>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</si>
  <si>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</si>
  <si>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</si>
  <si>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</si>
  <si>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</si>
  <si>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</si>
  <si>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</si>
  <si>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</si>
  <si>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</si>
  <si>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</si>
  <si>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</si>
  <si>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</si>
  <si>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</si>
  <si>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</si>
  <si>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</si>
  <si>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</si>
  <si>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</si>
  <si>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</si>
  <si>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</si>
  <si>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</si>
  <si>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</si>
  <si>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</si>
  <si>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</si>
  <si>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</si>
  <si>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</si>
  <si>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</si>
  <si>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</si>
  <si>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</si>
  <si>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</si>
  <si>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</si>
  <si>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</si>
  <si>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</si>
  <si>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</si>
  <si>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</si>
  <si>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</si>
  <si>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</si>
  <si>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</si>
  <si>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</si>
  <si>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</si>
  <si>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</si>
  <si>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</si>
  <si>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</si>
  <si>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</si>
  <si>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</si>
  <si>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</si>
  <si>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</si>
  <si>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</si>
  <si>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</si>
  <si>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</si>
  <si>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</si>
  <si>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</si>
  <si>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</si>
  <si>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</si>
  <si>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</si>
  <si>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</si>
  <si>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</si>
  <si>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</si>
  <si>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</si>
  <si>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</si>
  <si>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</si>
  <si>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</si>
  <si>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</si>
  <si>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</si>
  <si>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</si>
  <si>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</si>
  <si>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</si>
  <si>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</si>
  <si>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</si>
  <si>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</si>
  <si>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</si>
  <si>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</si>
  <si>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</si>
  <si>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</si>
  <si>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</si>
  <si>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</si>
  <si>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</si>
  <si>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</si>
  <si>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</si>
  <si>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</si>
  <si>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</si>
  <si>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</si>
  <si>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</si>
  <si>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</si>
  <si>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</si>
  <si>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</si>
  <si>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</si>
  <si>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</si>
  <si>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</si>
  <si>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</si>
  <si>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</si>
  <si>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</si>
  <si>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</si>
  <si>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</si>
  <si>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</si>
  <si>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</si>
  <si>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</si>
  <si>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</si>
  <si>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</si>
  <si>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</si>
  <si>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</si>
  <si>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</si>
  <si>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</si>
  <si>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</si>
  <si>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</si>
  <si>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</si>
  <si>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</si>
  <si>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</si>
  <si>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</si>
  <si>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</si>
  <si>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</si>
  <si>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</si>
  <si>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</si>
  <si>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</si>
  <si>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</si>
  <si>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</si>
  <si>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</si>
  <si>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</si>
  <si>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</si>
  <si>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</si>
  <si>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</si>
  <si>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</si>
  <si>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</si>
  <si>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</si>
  <si>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</si>
  <si>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</si>
  <si>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</si>
  <si>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</si>
  <si>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</si>
  <si>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</si>
  <si>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</si>
  <si>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</si>
  <si>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</si>
  <si>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</si>
  <si>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</si>
  <si>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</si>
  <si>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</si>
  <si>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</si>
  <si>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</si>
  <si>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</si>
  <si>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</si>
  <si>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</si>
  <si>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</si>
  <si>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</si>
  <si>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</si>
  <si>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</si>
  <si>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</si>
  <si>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</si>
  <si>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</si>
  <si>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</si>
  <si>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</si>
  <si>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</si>
  <si>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</si>
  <si>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</si>
  <si>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</si>
  <si>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</si>
  <si>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</si>
  <si>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</si>
  <si>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</si>
  <si>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</si>
  <si>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</si>
  <si>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</si>
  <si>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</si>
  <si>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</si>
  <si>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</si>
  <si>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</si>
  <si>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</si>
  <si>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</si>
  <si>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</si>
  <si>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</si>
  <si>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</si>
  <si>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</si>
  <si>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</si>
  <si>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</si>
  <si>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</si>
  <si>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</si>
  <si>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</si>
  <si>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</si>
  <si>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</si>
  <si>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</si>
  <si>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</si>
  <si>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</si>
  <si>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</si>
  <si>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</si>
  <si>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</si>
  <si>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</si>
  <si>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</si>
  <si>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</si>
  <si>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</si>
  <si>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</si>
  <si>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</si>
  <si>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</si>
  <si>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</si>
  <si>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</si>
  <si>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</si>
  <si>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</si>
  <si>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</si>
  <si>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</si>
  <si>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</si>
  <si>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</si>
  <si>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</si>
  <si>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</si>
  <si>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</si>
  <si>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</si>
  <si>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</si>
  <si>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</si>
  <si>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</si>
  <si>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</si>
  <si>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</si>
  <si>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</si>
  <si>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</si>
  <si>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</si>
  <si>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</si>
  <si>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</si>
  <si>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</si>
  <si>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</si>
  <si>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</si>
  <si>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</si>
  <si>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</si>
  <si>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</si>
  <si>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</si>
  <si>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</si>
  <si>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</si>
  <si>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</si>
  <si>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</si>
  <si>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</si>
  <si>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</si>
  <si>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</si>
  <si>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</si>
  <si>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</si>
  <si>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</si>
  <si>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</si>
  <si>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</si>
  <si>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</si>
  <si>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</si>
  <si>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</si>
  <si>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</si>
  <si>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</si>
  <si>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</si>
  <si>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</si>
  <si>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</si>
  <si>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</si>
  <si>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</si>
  <si>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</si>
  <si>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</si>
  <si>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</si>
  <si>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</si>
  <si>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</si>
  <si>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</si>
  <si>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</si>
  <si>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</si>
  <si>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</si>
  <si>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</si>
  <si>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</si>
  <si>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</si>
  <si>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</si>
  <si>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</si>
  <si>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</si>
  <si>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</si>
  <si>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</si>
  <si>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</si>
  <si>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</si>
  <si>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</si>
  <si>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</si>
  <si>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</si>
  <si>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</si>
  <si>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</si>
  <si>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</si>
  <si>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</si>
  <si>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</si>
  <si>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</si>
  <si>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</si>
  <si>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</si>
  <si>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</si>
  <si>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</si>
  <si>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</si>
  <si>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</si>
  <si>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</si>
  <si>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</si>
  <si>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</si>
  <si>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</si>
  <si>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</si>
  <si>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</si>
  <si>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</si>
  <si>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</si>
  <si>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</si>
  <si>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</si>
  <si>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</si>
  <si>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</si>
  <si>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</si>
  <si>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</si>
  <si>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</si>
  <si>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</si>
  <si>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</si>
  <si>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</si>
  <si>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</si>
  <si>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</si>
  <si>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</si>
  <si>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</si>
  <si>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</si>
  <si>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</si>
  <si>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</si>
  <si>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</si>
  <si>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</si>
  <si>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</si>
  <si>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</si>
  <si>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</si>
  <si>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</si>
  <si>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</si>
  <si>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</si>
  <si>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</si>
  <si>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</si>
  <si>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</si>
  <si>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</si>
  <si>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</si>
  <si>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</si>
  <si>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</si>
  <si>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</si>
  <si>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</si>
  <si>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</si>
  <si>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</si>
  <si>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</si>
  <si>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</si>
  <si>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</si>
  <si>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</si>
  <si>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</si>
  <si>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</si>
  <si>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</si>
  <si>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</si>
  <si>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</si>
  <si>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</si>
  <si>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</si>
  <si>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</si>
  <si>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</si>
  <si>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</si>
  <si>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</si>
  <si>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</si>
  <si>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</si>
  <si>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</si>
  <si>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</si>
  <si>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</si>
  <si>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</si>
  <si>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</si>
  <si>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</si>
  <si>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</si>
  <si>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</si>
  <si>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</si>
  <si>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</si>
  <si>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</si>
  <si>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</si>
  <si>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</si>
  <si>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</si>
  <si>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</si>
  <si>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</si>
  <si>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</si>
  <si>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</si>
  <si>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</si>
  <si>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</si>
  <si>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</si>
  <si>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</si>
  <si>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</si>
  <si>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</si>
  <si>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</si>
  <si>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</si>
  <si>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</si>
  <si>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</si>
  <si>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</si>
  <si>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</si>
  <si>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</si>
  <si>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</si>
  <si>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</si>
  <si>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</si>
  <si>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</si>
  <si>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</si>
  <si>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</si>
  <si>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</si>
  <si>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</si>
  <si>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</si>
  <si>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</si>
  <si>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</si>
  <si>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</si>
  <si>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</si>
  <si>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</si>
  <si>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</si>
  <si>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</si>
  <si>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</si>
  <si>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</si>
  <si>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</si>
  <si>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</si>
  <si>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</si>
  <si>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</si>
  <si>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</si>
  <si>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</si>
  <si>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</si>
  <si>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</si>
  <si>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</si>
  <si>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</si>
  <si>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</si>
  <si>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</si>
  <si>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</si>
  <si>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</si>
  <si>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</si>
  <si>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</si>
  <si>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</si>
  <si>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</si>
  <si>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</si>
  <si>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</si>
  <si>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</si>
  <si>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</si>
  <si>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</si>
  <si>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</si>
  <si>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</si>
  <si>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</si>
  <si>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</si>
  <si>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</si>
  <si>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</si>
  <si>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</si>
  <si>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</si>
  <si>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</si>
  <si>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</si>
  <si>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</si>
  <si>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</si>
  <si>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</si>
  <si>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</si>
  <si>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</si>
  <si>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</si>
  <si>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</si>
  <si>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</si>
  <si>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</si>
  <si>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</si>
  <si>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</si>
  <si>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</si>
  <si>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</si>
  <si>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</si>
  <si>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</si>
  <si>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</si>
  <si>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</si>
  <si>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</si>
  <si>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</si>
  <si>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</si>
  <si>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</si>
  <si>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</si>
  <si>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</si>
  <si>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</si>
  <si>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</si>
  <si>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</si>
  <si>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</si>
  <si>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</si>
  <si>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</si>
  <si>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</si>
  <si>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</si>
  <si>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</si>
  <si>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</si>
  <si>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</si>
  <si>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</si>
  <si>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</si>
  <si>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</si>
  <si>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</si>
  <si>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</si>
  <si>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</si>
  <si>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</si>
  <si>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</si>
  <si>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</si>
  <si>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</si>
  <si>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</si>
  <si>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</si>
  <si>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</si>
  <si>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</si>
  <si>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</si>
  <si>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</si>
  <si>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</si>
  <si>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</si>
  <si>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</si>
  <si>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</si>
  <si>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</si>
  <si>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</si>
  <si>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</si>
  <si>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</si>
  <si>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</si>
  <si>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</si>
  <si>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</si>
  <si>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</si>
  <si>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</si>
  <si>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</si>
  <si>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</si>
  <si>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</si>
  <si>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</si>
  <si>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</si>
  <si>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</si>
  <si>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</si>
  <si>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</si>
  <si>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</si>
  <si>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</si>
  <si>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</si>
  <si>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</si>
  <si>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</si>
  <si>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</si>
  <si>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</si>
  <si>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</si>
  <si>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</si>
  <si>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</si>
  <si>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</si>
  <si>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</si>
  <si>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</si>
  <si>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</si>
  <si>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</si>
  <si>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</si>
  <si>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</si>
  <si>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</si>
  <si>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</si>
  <si>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</si>
  <si>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</si>
  <si>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</si>
  <si>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</si>
  <si>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</si>
  <si>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</si>
  <si>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</si>
  <si>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</si>
  <si>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</si>
  <si>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</si>
  <si>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</si>
  <si>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</si>
  <si>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</si>
  <si>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</si>
  <si>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</si>
  <si>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</si>
  <si>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</si>
  <si>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</si>
  <si>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</si>
  <si>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</si>
  <si>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</si>
  <si>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</si>
  <si>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</si>
  <si>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</si>
  <si>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</si>
  <si>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</si>
  <si>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</si>
  <si>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</si>
  <si>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</si>
  <si>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</si>
  <si>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</si>
  <si>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</si>
  <si>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</si>
  <si>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</si>
  <si>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</si>
  <si>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</si>
  <si>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</si>
  <si>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</si>
  <si>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</si>
  <si>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</si>
  <si>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</si>
  <si>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</si>
  <si>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</si>
  <si>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</si>
  <si>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</si>
  <si>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</si>
  <si>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</si>
  <si>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</si>
  <si>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</si>
  <si>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</si>
  <si>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</si>
  <si>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</si>
  <si>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</si>
  <si>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</si>
  <si>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</si>
  <si>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</si>
  <si>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</si>
  <si>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</si>
  <si>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</si>
  <si>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</si>
  <si>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</si>
  <si>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</si>
  <si>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</si>
  <si>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</si>
  <si>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</si>
  <si>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</si>
  <si>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</si>
  <si>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</si>
  <si>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</si>
  <si>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</si>
  <si>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</si>
  <si>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</si>
  <si>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</si>
  <si>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</si>
  <si>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</si>
  <si>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</si>
  <si>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</si>
  <si>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</si>
  <si>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</si>
  <si>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</si>
  <si>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</si>
  <si>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</si>
  <si>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</si>
  <si>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</si>
  <si>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</si>
  <si>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</si>
  <si>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</si>
  <si>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</si>
  <si>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</si>
  <si>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</si>
  <si>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</si>
  <si>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</si>
  <si>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</si>
  <si>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</si>
  <si>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</si>
  <si>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</si>
  <si>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</si>
  <si>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</si>
  <si>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</si>
  <si>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</si>
  <si>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</si>
  <si>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</si>
  <si>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</si>
  <si>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</si>
  <si>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</si>
  <si>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</si>
  <si>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</si>
  <si>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</si>
  <si>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</si>
  <si>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</si>
  <si>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</si>
  <si>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</si>
  <si>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</si>
  <si>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</si>
  <si>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</si>
  <si>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</si>
  <si>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</si>
  <si>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</si>
  <si>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</si>
  <si>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</si>
  <si>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</si>
  <si>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</si>
  <si>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</si>
  <si>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</si>
  <si>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</si>
  <si>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</si>
  <si>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</si>
  <si>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</si>
  <si>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</si>
  <si>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</si>
  <si>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</si>
  <si>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</si>
  <si>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</si>
  <si>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</si>
  <si>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</si>
  <si>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</si>
  <si>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</si>
  <si>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</si>
  <si>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</si>
  <si>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</si>
  <si>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</si>
  <si>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</si>
  <si>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</si>
  <si>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</si>
  <si>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</si>
  <si>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</si>
  <si>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</si>
  <si>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</si>
  <si>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</si>
  <si>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</si>
  <si>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</si>
  <si>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</si>
  <si>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</si>
  <si>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</si>
  <si>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</si>
  <si>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</si>
  <si>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</si>
  <si>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</si>
  <si>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</si>
  <si>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</si>
  <si>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</si>
  <si>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</si>
  <si>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</si>
  <si>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</si>
  <si>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</si>
  <si>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</si>
  <si>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</si>
  <si>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</si>
  <si>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</si>
  <si>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</si>
  <si>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</si>
  <si>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</si>
  <si>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</si>
  <si>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</si>
  <si>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</si>
  <si>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</si>
  <si>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</si>
  <si>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</si>
  <si>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</si>
  <si>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</si>
  <si>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</si>
  <si>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</si>
  <si>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</si>
  <si>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</si>
  <si>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</si>
  <si>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</si>
  <si>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</si>
  <si>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</si>
  <si>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</si>
  <si>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</si>
  <si>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</si>
  <si>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</si>
  <si>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</si>
  <si>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</si>
  <si>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</si>
  <si>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</si>
  <si>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</si>
  <si>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</si>
  <si>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</si>
  <si>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</si>
  <si>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</si>
  <si>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</si>
  <si>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</si>
  <si>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</si>
  <si>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</si>
  <si>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</si>
  <si>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</si>
  <si>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</si>
  <si>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</si>
  <si>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</si>
  <si>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</si>
  <si>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</si>
  <si>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</si>
  <si>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</si>
  <si>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</si>
  <si>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</si>
  <si>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</si>
  <si>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</si>
  <si>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</si>
  <si>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</si>
  <si>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</si>
  <si>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</si>
  <si>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</si>
  <si>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</si>
  <si>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</si>
  <si>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</si>
  <si>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</si>
  <si>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</si>
  <si>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</si>
  <si>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</si>
  <si>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</si>
  <si>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</si>
  <si>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</si>
  <si>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</si>
  <si>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</si>
  <si>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</si>
  <si>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</si>
  <si>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</si>
  <si>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</si>
  <si>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</si>
  <si>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</si>
  <si>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</si>
  <si>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</si>
  <si>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</si>
  <si>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</si>
  <si>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</si>
  <si>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</si>
  <si>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</si>
  <si>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</si>
  <si>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</si>
  <si>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</si>
  <si>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</si>
  <si>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</si>
  <si>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</si>
  <si>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</si>
  <si>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</si>
  <si>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</si>
  <si>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</si>
  <si>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</si>
  <si>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</si>
  <si>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</si>
  <si>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</si>
  <si>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</si>
  <si>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</si>
  <si>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</si>
  <si>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</si>
  <si>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</si>
  <si>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</si>
  <si>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</si>
  <si>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</si>
  <si>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</si>
  <si>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</si>
  <si>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</si>
  <si>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</si>
  <si>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</si>
  <si>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</si>
  <si>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</si>
  <si>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</si>
  <si>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</si>
  <si>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</si>
  <si>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</si>
  <si>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</si>
  <si>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</si>
  <si>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</si>
  <si>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</si>
  <si>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</si>
  <si>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</si>
  <si>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</si>
  <si>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</si>
  <si>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</si>
  <si>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</si>
  <si>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</si>
  <si>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</si>
  <si>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</si>
  <si>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</si>
  <si>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</si>
  <si>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</si>
  <si>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</si>
  <si>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</si>
  <si>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</si>
  <si>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</si>
  <si>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</si>
  <si>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</si>
  <si>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</si>
  <si>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</si>
  <si>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</si>
  <si>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</si>
  <si>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</si>
  <si>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</si>
  <si>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</si>
  <si>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</si>
  <si>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</si>
  <si>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</si>
  <si>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</si>
  <si>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</si>
  <si>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</si>
  <si>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</si>
  <si>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</si>
  <si>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</si>
  <si>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</si>
  <si>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</si>
  <si>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</si>
  <si>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</si>
  <si>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</si>
  <si>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</si>
  <si>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</si>
  <si>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</si>
  <si>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</si>
  <si>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</si>
  <si>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</si>
  <si>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</si>
  <si>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</si>
  <si>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</si>
  <si>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</si>
  <si>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</si>
  <si>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</si>
  <si>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</si>
  <si>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</si>
  <si>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</si>
  <si>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</si>
  <si>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</si>
  <si>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</si>
  <si>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</si>
  <si>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</si>
  <si>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</si>
  <si>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</si>
  <si>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</si>
  <si>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</si>
  <si>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</si>
  <si>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</si>
  <si>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</si>
  <si>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</si>
  <si>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</si>
  <si>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</si>
  <si>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</si>
  <si>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</si>
  <si>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</si>
  <si>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</si>
  <si>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</si>
  <si>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</si>
  <si>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</si>
  <si>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</si>
  <si>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</si>
  <si>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</si>
  <si>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</si>
  <si>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</si>
  <si>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</si>
  <si>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</si>
  <si>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</si>
  <si>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</si>
  <si>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</si>
  <si>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</si>
  <si>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</si>
  <si>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</si>
  <si>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</si>
  <si>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</si>
  <si>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</si>
  <si>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</si>
  <si>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</si>
  <si>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</si>
  <si>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</si>
  <si>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</si>
  <si>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</si>
  <si>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</si>
  <si>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</si>
  <si>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</si>
  <si>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</si>
  <si>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</si>
  <si>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</si>
  <si>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</si>
  <si>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</si>
  <si>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</si>
  <si>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</si>
  <si>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</si>
  <si>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</si>
  <si>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</si>
  <si>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</si>
  <si>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</si>
  <si>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</si>
  <si>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</si>
  <si>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</si>
  <si>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</si>
  <si>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</si>
  <si>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</si>
  <si>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</si>
  <si>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</si>
  <si>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</si>
  <si>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</si>
  <si>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</si>
  <si>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</si>
  <si>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</si>
  <si>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</si>
  <si>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</si>
  <si>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</si>
  <si>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</si>
  <si>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</si>
  <si>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</si>
  <si>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</si>
  <si>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</si>
  <si>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</si>
  <si>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</si>
  <si>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</si>
  <si>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</si>
  <si>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</si>
  <si>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</si>
  <si>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</si>
  <si>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</si>
  <si>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</si>
  <si>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</si>
  <si>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</si>
  <si>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</si>
  <si>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</si>
  <si>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</si>
  <si>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</si>
  <si>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</si>
  <si>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</si>
  <si>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</si>
  <si>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</si>
  <si>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</si>
  <si>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</si>
  <si>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</si>
  <si>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</si>
  <si>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</si>
  <si>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</si>
  <si>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</si>
  <si>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</si>
  <si>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</si>
  <si>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</si>
  <si>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</si>
  <si>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</si>
  <si>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</si>
  <si>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</si>
  <si>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</si>
  <si>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</si>
  <si>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</si>
  <si>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</si>
  <si>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</si>
  <si>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</si>
  <si>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</si>
  <si>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</si>
  <si>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</si>
  <si>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</si>
  <si>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</si>
  <si>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</si>
  <si>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</si>
  <si>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</si>
  <si>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</si>
  <si>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</si>
  <si>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</si>
  <si>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</si>
  <si>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</si>
  <si>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</si>
  <si>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</si>
  <si>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</si>
  <si>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</si>
  <si>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</si>
  <si>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</si>
  <si>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</si>
  <si>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</si>
  <si>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</si>
  <si>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</si>
  <si>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</si>
  <si>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</si>
  <si>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</si>
  <si>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</si>
  <si>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</si>
  <si>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</si>
  <si>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</si>
  <si>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</si>
  <si>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</si>
  <si>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</si>
  <si>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</si>
  <si>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</si>
  <si>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</si>
  <si>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</si>
  <si>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</si>
  <si>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</si>
  <si>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</si>
  <si>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</si>
  <si>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</si>
  <si>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</si>
  <si>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</si>
  <si>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</si>
  <si>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</si>
  <si>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</si>
  <si>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</si>
  <si>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</si>
  <si>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</si>
  <si>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</si>
  <si>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</si>
  <si>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</si>
  <si>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</si>
  <si>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</si>
  <si>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</si>
  <si>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</si>
  <si>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</si>
  <si>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</si>
  <si>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</si>
  <si>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</si>
  <si>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</si>
  <si>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</si>
  <si>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</si>
  <si>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</si>
  <si>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</si>
  <si>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</si>
  <si>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</si>
  <si>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</si>
  <si>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</si>
  <si>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</si>
  <si>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</si>
  <si>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</si>
  <si>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</si>
  <si>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</si>
  <si>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</si>
  <si>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</si>
  <si>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</si>
  <si>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</si>
  <si>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</si>
  <si>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</si>
  <si>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</si>
  <si>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</si>
  <si>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</si>
  <si>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</si>
  <si>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</si>
  <si>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</si>
  <si>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</si>
  <si>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</si>
  <si>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</si>
  <si>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</si>
  <si>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</si>
  <si>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</si>
  <si>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</si>
  <si>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</si>
  <si>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</si>
  <si>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</si>
  <si>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</si>
  <si>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</si>
  <si>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</si>
  <si>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</si>
  <si>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</si>
  <si>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</si>
  <si>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</si>
  <si>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</si>
  <si>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</si>
  <si>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</si>
  <si>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</si>
  <si>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</si>
  <si>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</si>
  <si>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</si>
  <si>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</si>
  <si>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</si>
  <si>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</si>
  <si>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</si>
  <si>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</si>
  <si>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</si>
  <si>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</si>
  <si>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</si>
  <si>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</si>
  <si>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</si>
  <si>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</si>
  <si>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</si>
  <si>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</si>
  <si>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</si>
  <si>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</si>
  <si>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</si>
  <si>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</si>
  <si>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</si>
  <si>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</si>
  <si>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</si>
  <si>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</si>
  <si>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</si>
  <si>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</si>
  <si>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</si>
  <si>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</si>
  <si>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</si>
  <si>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</si>
  <si>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</si>
  <si>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</si>
  <si>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</si>
  <si>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</si>
  <si>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</si>
  <si>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</si>
  <si>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</si>
  <si>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</si>
  <si>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</si>
  <si>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</si>
  <si>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</si>
  <si>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</si>
  <si>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</si>
  <si>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</si>
  <si>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</si>
  <si>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</si>
  <si>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</si>
  <si>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</si>
  <si>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</si>
  <si>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</si>
  <si>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</si>
  <si>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</si>
  <si>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</si>
  <si>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</si>
  <si>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</si>
  <si>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</si>
  <si>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</si>
  <si>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</si>
  <si>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</si>
  <si>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</si>
  <si>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</si>
  <si>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</si>
  <si>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</si>
  <si>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</si>
  <si>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</si>
  <si>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</si>
  <si>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</si>
  <si>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</si>
  <si>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</si>
  <si>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</si>
  <si>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</si>
  <si>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</si>
  <si>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</si>
  <si>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</si>
  <si>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</si>
  <si>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</si>
  <si>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</si>
  <si>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</si>
  <si>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</si>
  <si>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</si>
  <si>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</si>
  <si>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</si>
  <si>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</si>
  <si>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</si>
  <si>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</si>
  <si>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</si>
  <si>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</si>
  <si>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</si>
  <si>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</si>
  <si>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</si>
  <si>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</si>
  <si>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</si>
  <si>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</si>
  <si>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</si>
  <si>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</si>
  <si>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</si>
  <si>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</si>
  <si>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</si>
  <si>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</si>
  <si>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</si>
  <si>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</si>
  <si>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</si>
  <si>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</si>
  <si>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</si>
  <si>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</si>
  <si>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</si>
  <si>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</si>
  <si>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</si>
  <si>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</si>
  <si>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</si>
  <si>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</si>
  <si>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</si>
  <si>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</si>
  <si>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</si>
  <si>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</si>
  <si>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</si>
  <si>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</si>
  <si>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</si>
  <si>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</si>
  <si>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</si>
  <si>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</si>
  <si>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</si>
  <si>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</si>
  <si>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</si>
  <si>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</si>
  <si>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</si>
  <si>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</si>
  <si>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</si>
  <si>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</si>
  <si>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</si>
  <si>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</si>
  <si>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</si>
  <si>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</si>
  <si>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</si>
  <si>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</si>
  <si>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</si>
  <si>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</si>
  <si>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</si>
  <si>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</si>
  <si>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</si>
  <si>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</si>
  <si>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</si>
  <si>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</si>
  <si>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</si>
  <si>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</si>
  <si>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</si>
  <si>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</si>
  <si>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</si>
  <si>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</si>
  <si>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</si>
  <si>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</si>
  <si>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</si>
  <si>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</si>
  <si>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</si>
  <si>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</si>
  <si>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</si>
  <si>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</si>
  <si>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</si>
  <si>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</si>
  <si>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</si>
  <si>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</si>
  <si>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</si>
  <si>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</si>
  <si>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</si>
  <si>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</si>
  <si>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</si>
  <si>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</si>
  <si>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</si>
  <si>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</si>
  <si>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</si>
  <si>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</si>
  <si>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</si>
  <si>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</si>
  <si>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</si>
  <si>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</si>
  <si>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</si>
  <si>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</si>
  <si>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</si>
  <si>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</si>
  <si>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</si>
  <si>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</si>
  <si>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</si>
  <si>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</si>
  <si>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</si>
  <si>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</si>
  <si>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</si>
  <si>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</si>
  <si>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</si>
  <si>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</si>
  <si>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</si>
  <si>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</si>
  <si>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</si>
  <si>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</si>
  <si>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</si>
  <si>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</si>
  <si>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</si>
  <si>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</si>
  <si>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</si>
  <si>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</si>
  <si>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</si>
  <si>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</si>
  <si>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</si>
  <si>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</si>
  <si>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</si>
  <si>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</si>
  <si>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</si>
  <si>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</si>
  <si>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</si>
  <si>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</si>
  <si>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</si>
  <si>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</si>
  <si>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</si>
  <si>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</si>
  <si>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</si>
  <si>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</si>
  <si>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</si>
  <si>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</si>
  <si>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</si>
  <si>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</si>
  <si>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</si>
  <si>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</si>
  <si>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</si>
  <si>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</si>
  <si>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</si>
  <si>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</si>
  <si>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</si>
  <si>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</si>
  <si>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</si>
  <si>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</si>
  <si>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</si>
  <si>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</si>
  <si>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</si>
  <si>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</si>
  <si>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</si>
  <si>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</si>
  <si>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</si>
  <si>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</si>
  <si>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</si>
  <si>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</si>
  <si>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</si>
  <si>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</si>
  <si>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</si>
  <si>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</si>
  <si>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</si>
  <si>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</si>
  <si>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</si>
  <si>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</si>
  <si>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</si>
  <si>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</si>
  <si>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</si>
  <si>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</si>
  <si>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</si>
  <si>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</si>
  <si>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</si>
  <si>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</si>
  <si>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</si>
  <si>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</si>
  <si>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</si>
  <si>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</si>
  <si>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</si>
  <si>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</si>
  <si>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</si>
  <si>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</si>
  <si>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</si>
  <si>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</si>
  <si>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</si>
  <si>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</si>
  <si>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</si>
  <si>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</si>
  <si>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</si>
  <si>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</si>
  <si>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</si>
  <si>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</si>
  <si>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</si>
  <si>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</si>
  <si>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</si>
  <si>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</si>
  <si>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</si>
  <si>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</si>
  <si>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</si>
  <si>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</si>
  <si>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</si>
  <si>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</si>
  <si>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</si>
  <si>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</si>
  <si>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</si>
  <si>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</si>
  <si>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</si>
  <si>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</si>
  <si>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</si>
  <si>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</si>
  <si>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</si>
  <si>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</si>
  <si>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</si>
  <si>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</si>
  <si>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</si>
  <si>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</si>
  <si>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</si>
  <si>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</si>
  <si>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</si>
  <si>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</si>
  <si>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</si>
  <si>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</si>
  <si>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</si>
  <si>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</si>
  <si>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</si>
  <si>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</si>
  <si>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</si>
  <si>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</si>
  <si>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</si>
  <si>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</si>
  <si>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</si>
  <si>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</si>
  <si>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</si>
  <si>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</si>
  <si>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</si>
  <si>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</si>
  <si>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</si>
  <si>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</si>
  <si>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</si>
  <si>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</si>
  <si>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</si>
  <si>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</si>
  <si>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</si>
  <si>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</si>
  <si>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</si>
  <si>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</si>
  <si>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</si>
  <si>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</si>
  <si>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</si>
  <si>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</si>
  <si>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</si>
  <si>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</si>
  <si>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</si>
  <si>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</si>
  <si>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</si>
  <si>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</si>
  <si>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</si>
  <si>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</si>
  <si>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</si>
  <si>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</si>
  <si>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</si>
  <si>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</si>
  <si>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</si>
  <si>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</si>
  <si>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</si>
  <si>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</si>
  <si>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</si>
  <si>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</si>
  <si>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</si>
  <si>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</si>
  <si>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</si>
  <si>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</si>
  <si>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</si>
  <si>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</si>
  <si>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</si>
  <si>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</si>
  <si>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</si>
  <si>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</si>
  <si>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</si>
  <si>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</si>
  <si>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</si>
  <si>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</si>
  <si>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</si>
  <si>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</si>
  <si>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</si>
  <si>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</si>
  <si>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</si>
  <si>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</si>
  <si>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</si>
  <si>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</si>
  <si>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</si>
  <si>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</si>
  <si>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</si>
  <si>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</si>
  <si>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</si>
  <si>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</si>
  <si>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</si>
  <si>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</si>
  <si>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</si>
  <si>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</si>
  <si>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</si>
  <si>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</si>
  <si>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</si>
  <si>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</si>
  <si>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</si>
  <si>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</si>
  <si>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</si>
  <si>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</si>
  <si>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</si>
  <si>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</si>
  <si>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</si>
  <si>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</si>
  <si>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</si>
  <si>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</si>
  <si>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</si>
  <si>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</si>
  <si>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</si>
  <si>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</si>
  <si>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</si>
  <si>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</si>
  <si>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</si>
  <si>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</si>
  <si>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</si>
  <si>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</si>
  <si>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</si>
  <si>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</si>
  <si>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</si>
  <si>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</si>
  <si>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</si>
  <si>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</si>
  <si>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</si>
  <si>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</si>
  <si>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</si>
  <si>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</si>
  <si>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</si>
  <si>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</si>
  <si>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</si>
  <si>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</si>
  <si>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</si>
  <si>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</si>
  <si>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</si>
  <si>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</si>
  <si>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</si>
  <si>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</si>
  <si>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</si>
  <si>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</si>
  <si>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</si>
  <si>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</si>
  <si>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</si>
  <si>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</si>
  <si>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</si>
  <si>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</si>
  <si>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</si>
  <si>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</si>
  <si>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</si>
  <si>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</si>
  <si>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</si>
  <si>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</si>
  <si>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</si>
  <si>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</si>
  <si>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</si>
  <si>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</si>
  <si>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</si>
  <si>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</si>
  <si>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</si>
  <si>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</si>
  <si>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</si>
  <si>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</si>
  <si>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</si>
  <si>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</si>
  <si>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</si>
  <si>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</si>
  <si>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</si>
  <si>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</si>
  <si>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</si>
  <si>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</si>
  <si>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</si>
  <si>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</si>
  <si>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</si>
  <si>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</si>
  <si>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</si>
  <si>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</si>
  <si>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</si>
  <si>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</si>
  <si>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</si>
  <si>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</si>
  <si>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</si>
  <si>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</si>
  <si>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</si>
  <si>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</si>
  <si>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</si>
  <si>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</si>
  <si>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</si>
  <si>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</si>
  <si>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</si>
  <si>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</si>
  <si>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</si>
  <si>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</si>
  <si>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</si>
  <si>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</si>
  <si>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</si>
  <si>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</si>
  <si>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</si>
  <si>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</si>
  <si>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</si>
  <si>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</si>
  <si>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</si>
  <si>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</si>
  <si>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</si>
  <si>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</si>
  <si>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</si>
  <si>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</si>
  <si>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</si>
  <si>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</si>
  <si>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</si>
  <si>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</si>
  <si>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</si>
  <si>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</si>
  <si>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</si>
  <si>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</si>
  <si>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</si>
  <si>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</si>
  <si>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</si>
  <si>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</si>
  <si>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</si>
  <si>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</si>
  <si>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</si>
  <si>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</si>
  <si>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</si>
  <si>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</si>
  <si>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</si>
  <si>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</si>
  <si>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</si>
  <si>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</si>
  <si>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</si>
  <si>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</si>
  <si>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</si>
  <si>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</si>
  <si>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</si>
  <si>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</si>
  <si>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</si>
  <si>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</si>
  <si>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</si>
  <si>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</si>
  <si>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</si>
  <si>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</si>
  <si>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</si>
  <si>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</si>
  <si>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</si>
  <si>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</si>
  <si>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</si>
  <si>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</si>
  <si>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</si>
  <si>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</si>
  <si>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</si>
  <si>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</si>
  <si>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</si>
  <si>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</si>
  <si>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</si>
  <si>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</si>
  <si>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</si>
  <si>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</si>
  <si>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</si>
  <si>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</si>
  <si>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</si>
  <si>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</si>
  <si>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</si>
  <si>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</si>
  <si>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</si>
  <si>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</si>
  <si>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</si>
  <si>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</si>
  <si>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</si>
  <si>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</si>
  <si>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</si>
  <si>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</si>
  <si>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</si>
  <si>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</si>
  <si>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</si>
  <si>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</si>
  <si>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</si>
  <si>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</si>
  <si>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</si>
  <si>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</si>
  <si>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</si>
  <si>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</si>
  <si>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</si>
  <si>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</si>
  <si>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</si>
  <si>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</si>
  <si>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</si>
  <si>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</si>
  <si>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</si>
  <si>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</si>
  <si>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</si>
  <si>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</si>
  <si>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</si>
  <si>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</si>
  <si>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</si>
  <si>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</si>
  <si>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</si>
  <si>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</si>
  <si>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</si>
  <si>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</si>
  <si>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</si>
  <si>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</si>
  <si>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</si>
  <si>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</si>
  <si>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</si>
  <si>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</si>
  <si>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</si>
  <si>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</si>
  <si>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</si>
  <si>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</si>
  <si>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</si>
  <si>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</si>
  <si>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</si>
  <si>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</si>
  <si>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</si>
  <si>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</si>
  <si>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</si>
  <si>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</si>
  <si>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</si>
  <si>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</si>
  <si>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</si>
  <si>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</si>
  <si>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</si>
  <si>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</si>
  <si>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</si>
  <si>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</si>
  <si>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</si>
  <si>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</si>
  <si>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</si>
  <si>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</si>
  <si>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</si>
  <si>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</si>
  <si>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</si>
  <si>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</si>
  <si>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</si>
  <si>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</si>
  <si>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</si>
  <si>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</si>
  <si>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</si>
  <si>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</si>
  <si>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</si>
  <si>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</si>
  <si>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</si>
  <si>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</si>
  <si>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</si>
  <si>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</si>
  <si>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</si>
  <si>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</si>
  <si>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</si>
  <si>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</si>
  <si>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</si>
  <si>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</si>
  <si>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</si>
  <si>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</si>
  <si>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</si>
  <si>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</si>
  <si>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</si>
  <si>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</si>
  <si>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</si>
  <si>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</si>
  <si>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</si>
  <si>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</si>
  <si>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</si>
  <si>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</si>
  <si>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</si>
  <si>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</si>
  <si>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</si>
  <si>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</si>
  <si>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</si>
  <si>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</si>
  <si>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</si>
  <si>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</si>
  <si>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</si>
  <si>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</si>
  <si>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</si>
  <si>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</si>
  <si>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</si>
  <si>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</si>
  <si>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</si>
  <si>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</si>
  <si>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</si>
  <si>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</si>
  <si>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</si>
  <si>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</si>
  <si>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</si>
  <si>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</si>
  <si>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</si>
  <si>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</si>
  <si>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</si>
  <si>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</si>
  <si>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</si>
  <si>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</si>
  <si>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</si>
  <si>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</si>
  <si>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</si>
  <si>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</si>
  <si>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</si>
  <si>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</si>
  <si>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</si>
  <si>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</si>
  <si>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</si>
  <si>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</si>
  <si>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</si>
  <si>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</si>
  <si>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</si>
  <si>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</si>
  <si>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</si>
  <si>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</si>
  <si>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</si>
  <si>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</si>
  <si>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</si>
  <si>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</si>
  <si>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</si>
  <si>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</si>
  <si>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</si>
  <si>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</si>
  <si>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</si>
  <si>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</si>
  <si>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</si>
  <si>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</si>
  <si>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</si>
  <si>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</si>
  <si>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</si>
  <si>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</si>
  <si>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</si>
  <si>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</si>
  <si>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</si>
  <si>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</si>
  <si>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</si>
  <si>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</si>
  <si>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</si>
  <si>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</si>
  <si>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</si>
  <si>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</si>
  <si>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</si>
  <si>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</si>
  <si>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</si>
  <si>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</si>
  <si>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</si>
  <si>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</si>
  <si>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</si>
  <si>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</si>
  <si>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</si>
  <si>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</si>
  <si>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</si>
  <si>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</si>
  <si>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</si>
  <si>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</si>
  <si>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</si>
  <si>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</si>
  <si>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</si>
  <si>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</si>
  <si>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</si>
  <si>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</si>
  <si>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</si>
  <si>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</si>
  <si>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</si>
  <si>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</si>
  <si>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</si>
  <si>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</si>
  <si>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</si>
  <si>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</si>
  <si>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</si>
  <si>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</si>
  <si>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</si>
  <si>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</si>
  <si>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</si>
  <si>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</si>
  <si>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</si>
  <si>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</si>
  <si>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</si>
  <si>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</si>
  <si>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</si>
  <si>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</si>
  <si>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</si>
  <si>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</si>
  <si>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</si>
  <si>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</si>
  <si>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</si>
  <si>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</si>
  <si>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</si>
  <si>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</si>
  <si>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</si>
  <si>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</si>
  <si>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</si>
  <si>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</si>
  <si>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</si>
  <si>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</si>
  <si>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</si>
  <si>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</si>
  <si>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</si>
  <si>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</si>
  <si>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</si>
  <si>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</si>
  <si>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</si>
  <si>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</si>
  <si>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</si>
  <si>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</si>
  <si>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</si>
  <si>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</si>
  <si>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</si>
  <si>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</si>
  <si>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</si>
  <si>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</si>
  <si>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</si>
  <si>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</si>
  <si>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</si>
  <si>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</si>
  <si>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</si>
  <si>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</si>
  <si>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</si>
  <si>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</si>
  <si>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</si>
  <si>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</si>
  <si>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</si>
  <si>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</si>
  <si>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</si>
  <si>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</si>
  <si>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</si>
  <si>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</si>
  <si>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</si>
  <si>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</si>
  <si>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</si>
  <si>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</si>
  <si>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</si>
  <si>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</si>
  <si>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</si>
  <si>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</si>
  <si>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</si>
  <si>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</si>
  <si>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</si>
  <si>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</si>
  <si>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</si>
  <si>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</si>
  <si>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</si>
  <si>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</si>
  <si>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</si>
  <si>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</si>
  <si>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</si>
  <si>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</si>
  <si>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</si>
  <si>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</si>
  <si>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</si>
  <si>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</si>
  <si>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</si>
  <si>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</si>
  <si>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</si>
  <si>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</si>
  <si>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</si>
  <si>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</si>
  <si>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</si>
  <si>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</si>
  <si>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</si>
  <si>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</si>
  <si>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</si>
  <si>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</si>
  <si>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</si>
  <si>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</si>
  <si>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</si>
  <si>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</si>
  <si>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</si>
  <si>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</si>
  <si>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</si>
  <si>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</si>
  <si>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</si>
  <si>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</si>
  <si>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</si>
  <si>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</si>
  <si>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</si>
  <si>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</si>
  <si>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</si>
  <si>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</si>
  <si>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</si>
  <si>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</si>
  <si>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</si>
  <si>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</si>
  <si>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</si>
  <si>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</si>
  <si>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</si>
  <si>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</si>
  <si>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</si>
  <si>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</si>
  <si>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</si>
  <si>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</si>
  <si>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</si>
  <si>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</si>
  <si>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</si>
  <si>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</si>
  <si>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</si>
  <si>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</si>
  <si>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</si>
  <si>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</si>
  <si>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</si>
  <si>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</si>
  <si>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</si>
  <si>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</si>
  <si>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</si>
  <si>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</si>
  <si>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</si>
  <si>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</si>
  <si>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</si>
  <si>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</si>
  <si>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</si>
  <si>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</si>
  <si>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</si>
  <si>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</si>
  <si>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</si>
  <si>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</si>
  <si>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</si>
  <si>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</si>
  <si>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</si>
  <si>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</si>
  <si>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</si>
  <si>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</si>
  <si>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</si>
  <si>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</si>
  <si>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</si>
  <si>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</si>
  <si>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</si>
  <si>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</si>
  <si>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</si>
  <si>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</si>
  <si>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</si>
  <si>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</si>
  <si>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</si>
  <si>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</si>
  <si>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</si>
  <si>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</si>
  <si>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</si>
  <si>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</si>
  <si>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</si>
  <si>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</si>
  <si>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</si>
  <si>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</si>
  <si>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</si>
  <si>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</si>
  <si>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</si>
  <si>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</si>
  <si>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</si>
  <si>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</si>
  <si>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</si>
  <si>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</si>
  <si>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</si>
  <si>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</si>
  <si>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</si>
  <si>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</si>
  <si>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</si>
  <si>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</si>
  <si>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</si>
  <si>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</si>
  <si>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</si>
  <si>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</si>
  <si>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</si>
  <si>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</si>
  <si>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</si>
  <si>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</si>
  <si>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</si>
  <si>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</si>
  <si>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</si>
  <si>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</si>
  <si>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</si>
  <si>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</si>
  <si>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</si>
  <si>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</si>
  <si>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</si>
  <si>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</si>
  <si>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</si>
  <si>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</si>
  <si>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</si>
  <si>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</si>
  <si>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</si>
  <si>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</si>
  <si>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</si>
  <si>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</si>
  <si>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</si>
  <si>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</si>
  <si>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</si>
  <si>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</si>
  <si>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</si>
  <si>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</si>
  <si>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</si>
  <si>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</si>
  <si>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</si>
  <si>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</si>
  <si>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</si>
  <si>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</si>
  <si>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</si>
  <si>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</si>
  <si>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</si>
  <si>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</si>
  <si>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</si>
  <si>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</si>
  <si>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</si>
  <si>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</si>
  <si>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</si>
  <si>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</si>
  <si>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</si>
  <si>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</si>
  <si>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</si>
  <si>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</si>
  <si>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</si>
  <si>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</si>
  <si>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</si>
  <si>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</si>
  <si>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</si>
  <si>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</si>
  <si>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</si>
  <si>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</si>
  <si>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</si>
  <si>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</si>
  <si>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</si>
  <si>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</si>
  <si>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</si>
  <si>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</si>
  <si>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</si>
  <si>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</si>
  <si>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</si>
  <si>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</si>
  <si>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</si>
  <si>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</si>
  <si>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</si>
  <si>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</si>
  <si>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</si>
  <si>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</si>
  <si>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</si>
  <si>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</si>
  <si>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</si>
  <si>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</si>
  <si>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</si>
  <si>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</si>
  <si>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</si>
  <si>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</si>
  <si>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</si>
  <si>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</si>
  <si>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</si>
  <si>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</si>
  <si>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</si>
  <si>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</si>
  <si>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</si>
  <si>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</si>
  <si>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</si>
  <si>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</si>
  <si>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</si>
  <si>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</si>
  <si>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</si>
  <si>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</si>
  <si>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</si>
  <si>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</si>
  <si>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</si>
  <si>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</si>
  <si>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</si>
  <si>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</si>
  <si>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</si>
  <si>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</si>
  <si>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</si>
  <si>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</si>
  <si>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</si>
  <si>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</si>
  <si>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</si>
  <si>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</si>
  <si>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</si>
  <si>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</si>
  <si>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</si>
  <si>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</si>
  <si>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</si>
  <si>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</si>
  <si>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</si>
  <si>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</si>
  <si>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</si>
  <si>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</si>
  <si>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</si>
  <si>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</si>
  <si>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</si>
  <si>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</si>
  <si>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</si>
  <si>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</si>
  <si>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</si>
  <si>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</si>
  <si>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</si>
  <si>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</si>
  <si>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</si>
  <si>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</si>
  <si>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</si>
  <si>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</si>
  <si>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</si>
  <si>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</si>
  <si>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</si>
  <si>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</si>
  <si>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</si>
  <si>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</si>
  <si>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</si>
  <si>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</si>
  <si>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</si>
  <si>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</si>
  <si>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</si>
  <si>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</si>
  <si>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</si>
  <si>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</si>
  <si>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</si>
  <si>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</si>
  <si>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</si>
  <si>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</si>
  <si>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</si>
  <si>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</si>
  <si>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</si>
  <si>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</si>
  <si>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</si>
  <si>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</si>
  <si>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</si>
  <si>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</si>
  <si>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</si>
  <si>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</si>
  <si>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</si>
  <si>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</si>
  <si>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</si>
  <si>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</si>
  <si>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</si>
  <si>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</si>
  <si>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</si>
  <si>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</si>
  <si>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</si>
  <si>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</si>
  <si>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</si>
  <si>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</si>
  <si>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</si>
  <si>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</si>
  <si>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</si>
  <si>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</si>
  <si>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</si>
  <si>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</si>
  <si>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</si>
  <si>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</si>
  <si>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</si>
  <si>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</si>
  <si>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</si>
  <si>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</si>
  <si>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</si>
  <si>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</si>
  <si>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</si>
  <si>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</si>
  <si>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</si>
  <si>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</si>
  <si>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</si>
  <si>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</si>
  <si>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</si>
  <si>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</si>
  <si>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</si>
  <si>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</si>
  <si>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</si>
  <si>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</si>
  <si>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</si>
  <si>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</si>
  <si>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</si>
  <si>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</si>
  <si>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</si>
  <si>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</si>
  <si>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</si>
  <si>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</si>
  <si>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</si>
  <si>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</si>
  <si>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</si>
  <si>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</si>
  <si>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</si>
  <si>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</si>
  <si>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</si>
  <si>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</si>
  <si>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</si>
  <si>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</si>
  <si>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</si>
  <si>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</si>
  <si>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</si>
  <si>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</si>
  <si>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</si>
  <si>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</si>
  <si>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</si>
  <si>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</si>
  <si>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</si>
  <si>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</si>
  <si>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</si>
  <si>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</si>
  <si>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</si>
  <si>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</si>
  <si>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</si>
  <si>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</si>
  <si>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</si>
  <si>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</si>
  <si>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</si>
  <si>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</si>
  <si>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</si>
  <si>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</si>
  <si>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</si>
  <si>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</si>
  <si>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</si>
  <si>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</si>
  <si>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</si>
  <si>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</si>
  <si>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</si>
  <si>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</si>
  <si>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</si>
  <si>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</si>
  <si>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</si>
  <si>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</si>
  <si>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</si>
  <si>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</si>
  <si>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</si>
  <si>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</si>
  <si>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</si>
  <si>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</si>
  <si>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</si>
  <si>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</si>
  <si>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</si>
  <si>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</si>
  <si>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</si>
  <si>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</si>
  <si>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</si>
  <si>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</si>
  <si>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</si>
  <si>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</si>
  <si>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</si>
  <si>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</si>
  <si>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</si>
  <si>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</si>
  <si>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</si>
  <si>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</si>
  <si>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</si>
  <si>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</si>
  <si>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</si>
  <si>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</si>
  <si>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</si>
  <si>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</si>
  <si>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</si>
  <si>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</si>
  <si>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</si>
  <si>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</si>
  <si>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</si>
  <si>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</si>
  <si>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</si>
  <si>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</si>
  <si>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</si>
  <si>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</si>
  <si>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</si>
  <si>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</si>
  <si>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</si>
  <si>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</si>
  <si>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</si>
  <si>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</si>
  <si>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</si>
  <si>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</si>
  <si>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</si>
  <si>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</si>
  <si>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</si>
  <si>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</si>
  <si>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</si>
  <si>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</si>
  <si>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</si>
  <si>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</si>
  <si>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</si>
  <si>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</si>
  <si>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</si>
  <si>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</si>
  <si>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</si>
  <si>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</si>
  <si>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</si>
  <si>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</si>
  <si>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</si>
  <si>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</si>
  <si>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</si>
  <si>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</si>
  <si>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</si>
  <si>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</si>
  <si>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</si>
  <si>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</si>
  <si>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</si>
  <si>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</si>
  <si>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</si>
  <si>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</si>
  <si>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</si>
  <si>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</si>
  <si>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</si>
  <si>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</si>
  <si>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</si>
  <si>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</si>
  <si>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</si>
  <si>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</si>
  <si>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</si>
  <si>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</si>
  <si>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</si>
  <si>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</si>
  <si>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</si>
  <si>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</si>
  <si>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</si>
  <si>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</si>
  <si>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</si>
  <si>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</si>
  <si>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</si>
  <si>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</si>
  <si>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</si>
  <si>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</si>
  <si>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</si>
  <si>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</si>
  <si>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</si>
  <si>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</si>
  <si>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</si>
  <si>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</si>
  <si>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</si>
  <si>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</si>
  <si>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</si>
  <si>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</si>
  <si>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</si>
  <si>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</si>
  <si>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</si>
  <si>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</si>
  <si>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</si>
  <si>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</si>
  <si>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</si>
  <si>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</si>
  <si>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</si>
  <si>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</si>
  <si>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</si>
  <si>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</si>
  <si>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</si>
  <si>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</si>
  <si>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</si>
  <si>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</si>
  <si>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</si>
  <si>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</si>
  <si>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</si>
  <si>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</si>
  <si>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</si>
  <si>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</si>
  <si>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</si>
  <si>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</si>
  <si>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</si>
  <si>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</si>
  <si>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</si>
  <si>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</si>
  <si>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</si>
  <si>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</si>
  <si>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</si>
  <si>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</si>
  <si>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</si>
  <si>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</si>
  <si>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</si>
  <si>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</si>
  <si>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</si>
  <si>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</si>
  <si>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</si>
  <si>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</si>
  <si>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</si>
  <si>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</si>
  <si>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</si>
  <si>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</si>
  <si>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</si>
  <si>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</si>
  <si>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</si>
  <si>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</si>
  <si>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</si>
  <si>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</si>
  <si>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</si>
  <si>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</si>
  <si>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</si>
  <si>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</si>
  <si>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</si>
  <si>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</si>
  <si>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</si>
  <si>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</si>
  <si>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</si>
  <si>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</si>
  <si>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</si>
  <si>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</si>
  <si>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</si>
  <si>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</si>
  <si>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</si>
  <si>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</si>
  <si>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</si>
  <si>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</si>
  <si>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</si>
  <si>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</si>
  <si>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</si>
  <si>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</si>
  <si>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</si>
  <si>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</si>
  <si>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</si>
  <si>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</si>
  <si>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</si>
  <si>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</si>
  <si>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</si>
  <si>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</si>
  <si>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</si>
  <si>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</si>
  <si>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</si>
  <si>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</si>
  <si>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</si>
  <si>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</si>
  <si>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</si>
  <si>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</si>
  <si>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</si>
  <si>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</si>
  <si>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</si>
  <si>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</si>
  <si>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</si>
  <si>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</si>
  <si>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</si>
  <si>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</si>
  <si>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</si>
  <si>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</si>
  <si>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</si>
  <si>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</si>
  <si>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</si>
  <si>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</si>
  <si>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</si>
  <si>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</si>
  <si>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</si>
  <si>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</si>
  <si>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</si>
  <si>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</si>
  <si>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</si>
  <si>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</si>
  <si>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</si>
  <si>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</si>
  <si>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</si>
  <si>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</si>
  <si>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</si>
  <si>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</si>
  <si>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</si>
  <si>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</si>
  <si>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</si>
  <si>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</si>
  <si>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</si>
  <si>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</si>
  <si>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</si>
  <si>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</si>
  <si>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</si>
  <si>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</si>
  <si>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</si>
  <si>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</si>
  <si>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</si>
  <si>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</si>
  <si>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</si>
  <si>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</si>
  <si>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</si>
  <si>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</si>
  <si>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</si>
  <si>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</si>
  <si>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</si>
  <si>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</si>
  <si>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</si>
  <si>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</si>
  <si>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</si>
  <si>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</si>
  <si>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</si>
  <si>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</si>
  <si>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</si>
  <si>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</si>
  <si>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</si>
  <si>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</si>
  <si>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</si>
  <si>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</si>
  <si>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</si>
  <si>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</si>
  <si>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</si>
  <si>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</si>
  <si>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</si>
  <si>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</si>
  <si>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</si>
  <si>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</si>
  <si>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</si>
  <si>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</si>
  <si>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</si>
  <si>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</si>
  <si>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</si>
  <si>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</si>
  <si>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</si>
  <si>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</si>
  <si>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</si>
  <si>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</si>
  <si>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</si>
  <si>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</si>
  <si>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</si>
  <si>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</si>
  <si>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</si>
  <si>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</si>
  <si>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</si>
  <si>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</si>
  <si>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</si>
  <si>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</si>
  <si>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</si>
  <si>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</si>
  <si>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</si>
  <si>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</si>
  <si>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</si>
  <si>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</si>
  <si>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</si>
  <si>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</si>
  <si>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</si>
  <si>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</si>
  <si>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</si>
  <si>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</si>
  <si>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</si>
  <si>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</si>
  <si>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</si>
  <si>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</si>
  <si>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</si>
  <si>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</si>
  <si>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</si>
  <si>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</si>
  <si>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</si>
  <si>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</si>
  <si>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</si>
  <si>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</si>
  <si>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</si>
  <si>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</si>
  <si>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</si>
  <si>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</si>
  <si>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</si>
  <si>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</si>
  <si>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</si>
  <si>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</si>
  <si>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</si>
  <si>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</si>
  <si>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</si>
  <si>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</si>
  <si>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</si>
  <si>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</si>
  <si>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</si>
  <si>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</si>
  <si>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</si>
  <si>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</si>
  <si>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</si>
  <si>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</si>
  <si>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</si>
  <si>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</si>
  <si>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</si>
  <si>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</si>
  <si>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</si>
  <si>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</si>
  <si>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</si>
  <si>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</si>
  <si>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</si>
  <si>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</si>
  <si>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</si>
  <si>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</si>
  <si>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</si>
  <si>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</si>
  <si>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</si>
  <si>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</si>
  <si>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</si>
  <si>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</si>
  <si>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</si>
  <si>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</si>
  <si>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</si>
  <si>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</si>
  <si>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</si>
  <si>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</si>
  <si>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</si>
  <si>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</si>
  <si>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</si>
  <si>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</si>
  <si>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</si>
  <si>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</si>
  <si>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</si>
  <si>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</si>
  <si>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</si>
  <si>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</si>
  <si>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</si>
  <si>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</si>
  <si>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</si>
  <si>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</si>
  <si>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</si>
  <si>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</si>
  <si>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</si>
  <si>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</si>
  <si>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</si>
  <si>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</si>
  <si>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</si>
  <si>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</si>
  <si>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</si>
  <si>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</si>
  <si>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</si>
  <si>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</si>
  <si>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</si>
  <si>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</si>
  <si>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</si>
  <si>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</si>
  <si>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</si>
  <si>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</si>
  <si>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</si>
  <si>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</si>
  <si>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</si>
  <si>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</si>
  <si>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</si>
  <si>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</si>
  <si>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</si>
  <si>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</si>
  <si>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</si>
  <si>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</si>
  <si>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</si>
  <si>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</si>
  <si>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</si>
  <si>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</si>
  <si>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</si>
  <si>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</si>
  <si>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</si>
  <si>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</si>
  <si>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</si>
  <si>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</si>
  <si>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</si>
  <si>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</si>
  <si>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</si>
  <si>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</si>
  <si>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</si>
  <si>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</si>
  <si>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</si>
  <si>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</si>
  <si>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</si>
  <si>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</si>
  <si>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</si>
  <si>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</si>
  <si>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</si>
  <si>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</si>
  <si>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</si>
  <si>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</si>
  <si>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</si>
  <si>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</si>
  <si>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</si>
  <si>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</si>
  <si>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</si>
  <si>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</si>
  <si>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</si>
  <si>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</si>
  <si>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</si>
  <si>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</si>
  <si>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</si>
  <si>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</si>
  <si>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</si>
  <si>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</si>
  <si>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</si>
  <si>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</si>
  <si>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</si>
  <si>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</si>
  <si>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</si>
  <si>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</si>
  <si>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</si>
  <si>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</si>
  <si>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</si>
  <si>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</si>
  <si>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</si>
  <si>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</si>
  <si>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</si>
  <si>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</si>
  <si>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</si>
  <si>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</si>
  <si>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</si>
  <si>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</si>
  <si>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</si>
  <si>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</si>
  <si>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</si>
  <si>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</si>
  <si>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</si>
  <si>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</si>
  <si>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</si>
  <si>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</si>
  <si>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</si>
  <si>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</si>
  <si>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</si>
  <si>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</si>
  <si>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</si>
  <si>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</si>
  <si>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</si>
  <si>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</si>
  <si>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</si>
  <si>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</si>
  <si>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</si>
  <si>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</si>
  <si>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</si>
  <si>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</si>
  <si>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</si>
  <si>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</si>
  <si>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</si>
  <si>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</si>
  <si>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</si>
  <si>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</si>
  <si>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</si>
  <si>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</si>
  <si>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</si>
  <si>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</si>
  <si>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</si>
  <si>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</si>
  <si>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</si>
  <si>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</si>
  <si>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</si>
  <si>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</si>
  <si>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</si>
  <si>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</si>
  <si>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</si>
  <si>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</si>
  <si>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</si>
  <si>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</si>
  <si>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</si>
  <si>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</si>
  <si>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</si>
  <si>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</si>
  <si>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</si>
  <si>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</si>
  <si>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</si>
  <si>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</si>
  <si>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</si>
  <si>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</si>
  <si>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</si>
  <si>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</si>
  <si>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</si>
  <si>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</si>
  <si>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</si>
  <si>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</si>
  <si>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</si>
  <si>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</si>
  <si>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</si>
  <si>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</si>
  <si>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</si>
  <si>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</si>
  <si>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</si>
  <si>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</si>
  <si>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</si>
  <si>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</si>
  <si>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</si>
  <si>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</si>
  <si>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</si>
  <si>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</si>
  <si>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</si>
  <si>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</si>
  <si>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</si>
  <si>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</si>
  <si>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</si>
  <si>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</si>
  <si>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</si>
  <si>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</si>
  <si>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</si>
  <si>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</si>
  <si>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</si>
  <si>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</si>
  <si>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</si>
  <si>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</si>
  <si>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</si>
  <si>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</si>
  <si>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</si>
  <si>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</si>
  <si>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</si>
  <si>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</si>
  <si>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</si>
  <si>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</si>
  <si>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</si>
  <si>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</si>
  <si>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</si>
  <si>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</si>
  <si>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</si>
  <si>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</si>
  <si>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</si>
  <si>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</si>
  <si>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</si>
  <si>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</si>
  <si>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</si>
  <si>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</si>
  <si>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</si>
  <si>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</si>
  <si>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</si>
  <si>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</si>
  <si>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</si>
  <si>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</si>
  <si>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</si>
  <si>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</si>
  <si>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</si>
  <si>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</si>
  <si>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</si>
  <si>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</si>
  <si>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</si>
  <si>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</si>
  <si>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</si>
  <si>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</si>
  <si>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</si>
  <si>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</si>
  <si>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</si>
  <si>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</si>
  <si>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</si>
  <si>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</si>
  <si>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</si>
  <si>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</si>
  <si>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</si>
  <si>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</si>
  <si>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</si>
  <si>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</si>
  <si>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</si>
  <si>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</si>
  <si>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</si>
  <si>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</si>
  <si>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</si>
  <si>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</si>
  <si>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</si>
  <si>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</si>
  <si>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</si>
  <si>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</si>
  <si>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</si>
  <si>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</si>
  <si>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</si>
  <si>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</si>
  <si>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</si>
  <si>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</si>
  <si>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</si>
  <si>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</si>
  <si>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</si>
  <si>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</si>
  <si>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</si>
  <si>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</si>
  <si>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</si>
  <si>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</si>
  <si>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</si>
  <si>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</si>
  <si>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</si>
  <si>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</si>
  <si>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</si>
  <si>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</si>
  <si>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</si>
  <si>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</si>
  <si>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</si>
  <si>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</si>
  <si>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</si>
  <si>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</si>
  <si>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</si>
  <si>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</si>
  <si>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</si>
  <si>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</si>
  <si>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</si>
  <si>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</si>
  <si>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</si>
  <si>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</si>
  <si>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</si>
  <si>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</si>
  <si>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</si>
  <si>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</si>
  <si>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</si>
  <si>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</si>
  <si>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</si>
  <si>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</si>
  <si>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</si>
  <si>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</si>
  <si>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</si>
  <si>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</si>
  <si>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</si>
  <si>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</si>
  <si>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</si>
  <si>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</si>
  <si>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</si>
  <si>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</si>
  <si>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</si>
  <si>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</si>
  <si>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</si>
  <si>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</si>
  <si>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</si>
  <si>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</si>
  <si>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</si>
  <si>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</si>
  <si>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</si>
  <si>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</si>
  <si>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</si>
  <si>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</si>
  <si>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</si>
  <si>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</si>
  <si>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</si>
  <si>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</si>
  <si>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</si>
  <si>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</si>
  <si>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</si>
  <si>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</si>
  <si>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</si>
  <si>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</si>
  <si>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</si>
  <si>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</si>
  <si>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</si>
  <si>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</si>
  <si>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</si>
  <si>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</si>
  <si>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</si>
  <si>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</si>
  <si>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</si>
  <si>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</si>
  <si>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</si>
  <si>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</si>
  <si>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</si>
  <si>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</si>
  <si>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</si>
  <si>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</si>
  <si>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</si>
  <si>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</si>
  <si>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</si>
  <si>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</si>
  <si>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</si>
  <si>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</si>
  <si>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</si>
  <si>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</si>
  <si>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</si>
  <si>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</si>
  <si>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</si>
  <si>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</si>
  <si>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</si>
  <si>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</si>
  <si>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</si>
  <si>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</si>
  <si>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</si>
  <si>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</si>
  <si>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</si>
  <si>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</si>
  <si>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</si>
  <si>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</si>
  <si>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</si>
  <si>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</si>
  <si>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</si>
  <si>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</si>
  <si>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</si>
  <si>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</si>
  <si>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</si>
  <si>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</si>
  <si>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</si>
  <si>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</si>
  <si>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</si>
  <si>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</si>
  <si>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</si>
  <si>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</si>
  <si>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</si>
  <si>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</si>
  <si>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</si>
  <si>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</si>
  <si>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</si>
  <si>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</si>
  <si>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</si>
  <si>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</si>
  <si>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</si>
  <si>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</si>
  <si>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</si>
  <si>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</si>
  <si>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</si>
  <si>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</si>
  <si>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</si>
  <si>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</si>
  <si>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</si>
  <si>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</si>
  <si>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</si>
  <si>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</si>
  <si>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</si>
  <si>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</si>
  <si>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</si>
  <si>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</si>
  <si>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</si>
  <si>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</si>
  <si>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</si>
  <si>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</si>
  <si>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</si>
  <si>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</si>
  <si>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</si>
  <si>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</si>
  <si>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</si>
  <si>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</si>
  <si>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</si>
  <si>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</si>
  <si>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</si>
  <si>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</si>
  <si>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</si>
  <si>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</si>
  <si>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</si>
  <si>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</si>
  <si>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</si>
  <si>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</si>
  <si>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</si>
  <si>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</si>
  <si>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</si>
  <si>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</si>
  <si>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</si>
  <si>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</si>
  <si>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</si>
  <si>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</si>
  <si>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</si>
  <si>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</si>
  <si>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</si>
  <si>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</si>
  <si>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</si>
  <si>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</si>
  <si>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</si>
  <si>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</si>
  <si>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</si>
  <si>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</si>
  <si>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</si>
  <si>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</si>
  <si>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</si>
  <si>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</si>
  <si>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</si>
  <si>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</si>
  <si>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</si>
  <si>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</si>
  <si>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</si>
  <si>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</si>
  <si>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</si>
  <si>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</si>
  <si>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</si>
  <si>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</si>
  <si>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</si>
  <si>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</si>
  <si>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</si>
  <si>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</si>
  <si>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</si>
  <si>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</si>
  <si>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</si>
  <si>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</si>
  <si>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</si>
  <si>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</si>
  <si>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</si>
  <si>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</si>
  <si>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</si>
  <si>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</si>
  <si>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</si>
  <si>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</si>
  <si>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</si>
  <si>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</si>
  <si>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</si>
  <si>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</si>
  <si>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</si>
  <si>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</si>
  <si>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</si>
  <si>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</si>
  <si>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</si>
  <si>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</si>
  <si>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</si>
  <si>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</si>
  <si>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</si>
  <si>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</si>
  <si>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</si>
  <si>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</si>
  <si>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</si>
  <si>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</si>
  <si>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</si>
  <si>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</si>
  <si>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</si>
  <si>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</si>
  <si>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</si>
  <si>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</si>
  <si>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</si>
  <si>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</si>
  <si>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</si>
  <si>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</si>
  <si>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</si>
  <si>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</si>
  <si>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</si>
  <si>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</si>
  <si>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</si>
  <si>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</si>
  <si>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</si>
  <si>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</si>
  <si>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</si>
  <si>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</si>
  <si>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</si>
  <si>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</si>
  <si>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</si>
  <si>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</si>
  <si>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</si>
  <si>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</si>
  <si>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</si>
  <si>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</si>
  <si>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</si>
  <si>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</si>
  <si>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</si>
  <si>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</si>
  <si>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</si>
  <si>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</si>
  <si>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</si>
  <si>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</si>
  <si>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</si>
  <si>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</si>
  <si>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</si>
  <si>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</si>
  <si>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</si>
  <si>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</si>
  <si>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</si>
  <si>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</si>
  <si>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</si>
  <si>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</si>
  <si>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</si>
  <si>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</si>
  <si>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</si>
  <si>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</si>
  <si>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</si>
  <si>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</si>
  <si>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</si>
  <si>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</si>
  <si>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</si>
  <si>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</si>
  <si>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</si>
  <si>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</si>
  <si>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</si>
  <si>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</si>
  <si>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</si>
  <si>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</si>
  <si>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</si>
  <si>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</si>
  <si>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</si>
  <si>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</si>
  <si>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</si>
  <si>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</si>
  <si>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</si>
  <si>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</si>
  <si>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</si>
  <si>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</si>
  <si>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</si>
  <si>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</si>
  <si>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</si>
  <si>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</si>
  <si>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</si>
  <si>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</si>
  <si>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</si>
  <si>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</si>
  <si>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</si>
  <si>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</si>
  <si>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</si>
  <si>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</si>
  <si>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</si>
  <si>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</si>
  <si>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</si>
  <si>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</si>
  <si>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</si>
  <si>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</si>
  <si>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</si>
  <si>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</si>
  <si>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</si>
  <si>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</si>
  <si>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</si>
  <si>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</si>
  <si>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</si>
  <si>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</si>
  <si>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</si>
  <si>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</si>
  <si>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</si>
  <si>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</si>
  <si>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</si>
  <si>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</si>
  <si>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</si>
  <si>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</si>
  <si>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</si>
  <si>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</si>
  <si>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</si>
  <si>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</si>
  <si>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</si>
  <si>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</si>
  <si>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</si>
  <si>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</si>
  <si>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</si>
  <si>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</si>
  <si>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</si>
  <si>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</si>
  <si>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</si>
  <si>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</si>
  <si>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</si>
  <si>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</si>
  <si>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</si>
  <si>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</si>
  <si>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</si>
  <si>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</si>
  <si>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</si>
  <si>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</si>
  <si>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</si>
  <si>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</si>
  <si>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</si>
  <si>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</si>
  <si>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</si>
  <si>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</si>
  <si>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</si>
  <si>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</si>
  <si>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</si>
  <si>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</si>
  <si>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</si>
  <si>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</si>
  <si>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</si>
  <si>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</si>
  <si>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</si>
  <si>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</si>
  <si>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</si>
  <si>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</si>
  <si>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</si>
  <si>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</si>
  <si>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</si>
  <si>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</si>
  <si>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</si>
  <si>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</si>
  <si>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</si>
  <si>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</si>
  <si>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</si>
  <si>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</si>
  <si>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</si>
  <si>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</si>
  <si>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</si>
  <si>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</si>
  <si>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</si>
  <si>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</si>
  <si>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</si>
  <si>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</si>
  <si>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</si>
  <si>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</si>
  <si>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</si>
  <si>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</si>
  <si>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</si>
  <si>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</si>
  <si>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</si>
  <si>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</si>
  <si>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</si>
  <si>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</si>
  <si>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</si>
  <si>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</si>
  <si>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</si>
  <si>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</si>
  <si>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</si>
  <si>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</si>
  <si>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</si>
  <si>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</si>
  <si>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</si>
  <si>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</si>
  <si>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</si>
  <si>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</si>
  <si>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</si>
  <si>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</si>
  <si>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</si>
  <si>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</si>
  <si>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</si>
  <si>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</si>
  <si>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</si>
  <si>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</si>
  <si>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</si>
  <si>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</si>
  <si>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</si>
  <si>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</si>
  <si>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</si>
  <si>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</si>
  <si>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</si>
  <si>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</si>
  <si>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</si>
  <si>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</si>
  <si>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</si>
  <si>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</si>
  <si>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</si>
  <si>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</si>
  <si>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</si>
  <si>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</si>
  <si>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</si>
  <si>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</si>
  <si>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</si>
  <si>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</si>
  <si>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</si>
  <si>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</si>
  <si>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</si>
  <si>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</si>
  <si>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</si>
  <si>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</si>
  <si>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</si>
  <si>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</si>
  <si>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</si>
  <si>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</si>
  <si>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</si>
  <si>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</si>
  <si>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</si>
  <si>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</si>
  <si>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</si>
  <si>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</si>
  <si>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</si>
  <si>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</si>
  <si>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</si>
  <si>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</si>
  <si>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</si>
  <si>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</si>
  <si>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</si>
  <si>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</si>
  <si>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</si>
  <si>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</si>
  <si>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</si>
  <si>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</si>
  <si>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</si>
  <si>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</si>
  <si>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</si>
  <si>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</si>
  <si>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</si>
  <si>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</si>
  <si>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</si>
  <si>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</si>
  <si>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</si>
  <si>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</si>
  <si>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</si>
  <si>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</si>
  <si>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</si>
  <si>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</si>
  <si>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</si>
  <si>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</si>
  <si>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</si>
  <si>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</si>
  <si>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</si>
  <si>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</si>
  <si>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</si>
  <si>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</si>
  <si>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</si>
  <si>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</si>
  <si>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</si>
  <si>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</si>
  <si>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</si>
  <si>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</si>
  <si>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</si>
  <si>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</si>
  <si>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</si>
  <si>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</si>
  <si>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</si>
  <si>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</si>
  <si>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</si>
  <si>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</si>
  <si>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</si>
  <si>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</si>
  <si>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</si>
  <si>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</si>
  <si>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</si>
  <si>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</si>
  <si>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</si>
  <si>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</si>
  <si>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</si>
  <si>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</si>
  <si>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</si>
  <si>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</si>
  <si>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</si>
  <si>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</si>
  <si>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</si>
  <si>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</si>
  <si>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</si>
  <si>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</si>
  <si>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</si>
  <si>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</si>
  <si>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</si>
  <si>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</si>
  <si>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</si>
  <si>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</si>
  <si>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</si>
  <si>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</si>
  <si>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</si>
  <si>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</si>
  <si>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</si>
  <si>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</si>
  <si>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</si>
  <si>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</si>
  <si>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</si>
  <si>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</si>
  <si>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</si>
  <si>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</si>
  <si>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</si>
  <si>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</si>
  <si>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</si>
  <si>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</si>
  <si>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</si>
  <si>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</si>
  <si>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</si>
  <si>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</si>
  <si>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</si>
  <si>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</si>
  <si>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</si>
  <si>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</si>
  <si>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</si>
  <si>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</si>
  <si>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</si>
  <si>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</si>
  <si>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</si>
  <si>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</si>
  <si>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</si>
  <si>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</si>
  <si>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</si>
  <si>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</si>
  <si>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</si>
  <si>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</si>
  <si>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</si>
  <si>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</si>
  <si>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</si>
  <si>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</si>
  <si>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</si>
  <si>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</si>
  <si>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</si>
  <si>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</si>
  <si>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</si>
  <si>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</si>
  <si>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</si>
  <si>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</si>
  <si>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</si>
  <si>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</si>
  <si>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</si>
  <si>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</si>
  <si>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</si>
  <si>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</si>
  <si>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</si>
  <si>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</si>
  <si>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</si>
  <si>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</si>
  <si>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</si>
  <si>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</si>
  <si>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</si>
  <si>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</si>
  <si>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</si>
  <si>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</si>
  <si>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</si>
  <si>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</si>
  <si>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</si>
  <si>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</si>
  <si>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</si>
  <si>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</si>
  <si>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</si>
  <si>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</si>
  <si>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</si>
  <si>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</si>
  <si>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</si>
  <si>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</si>
  <si>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</si>
  <si>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</si>
  <si>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</si>
  <si>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</si>
  <si>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</si>
  <si>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</si>
  <si>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</si>
  <si>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</si>
  <si>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</si>
  <si>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</si>
  <si>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</si>
  <si>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</si>
  <si>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</si>
  <si>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</si>
  <si>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</si>
  <si>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</si>
  <si>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</si>
  <si>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</si>
  <si>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</si>
  <si>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</si>
  <si>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</si>
  <si>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</si>
  <si>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</si>
  <si>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</si>
  <si>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</si>
  <si>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</si>
  <si>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</si>
  <si>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</si>
  <si>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</si>
  <si>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</si>
  <si>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</si>
  <si>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</si>
  <si>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</si>
  <si>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</si>
  <si>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</si>
  <si>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</si>
  <si>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</si>
  <si>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</si>
  <si>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</si>
  <si>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</si>
  <si>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</si>
  <si>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</si>
  <si>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</si>
  <si>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</si>
  <si>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</si>
  <si>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</si>
  <si>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</si>
  <si>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</si>
  <si>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</si>
  <si>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</si>
  <si>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</si>
  <si>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</si>
  <si>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</si>
  <si>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</si>
  <si>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</si>
  <si>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</si>
  <si>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</si>
  <si>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</si>
  <si>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</si>
  <si>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</si>
  <si>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</si>
  <si>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</si>
  <si>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</si>
  <si>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</si>
  <si>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</si>
  <si>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</si>
  <si>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</si>
  <si>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</si>
  <si>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</si>
  <si>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</si>
  <si>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</si>
  <si>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</si>
  <si>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</si>
  <si>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</si>
  <si>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</si>
  <si>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</si>
  <si>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</si>
  <si>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</si>
  <si>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</si>
  <si>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</si>
  <si>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</si>
  <si>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</si>
  <si>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</si>
  <si>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</si>
  <si>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</si>
  <si>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</si>
  <si>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</si>
  <si>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</si>
  <si>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</si>
  <si>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</si>
  <si>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</si>
  <si>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</si>
  <si>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</si>
  <si>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</si>
  <si>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</si>
  <si>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</si>
  <si>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</si>
  <si>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</si>
  <si>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</si>
  <si>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</si>
  <si>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</si>
  <si>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</si>
  <si>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</si>
  <si>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</si>
  <si>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</si>
  <si>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</si>
  <si>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</si>
  <si>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</si>
  <si>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</si>
  <si>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</si>
  <si>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</si>
  <si>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</si>
  <si>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</si>
  <si>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</si>
  <si>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</si>
  <si>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</si>
  <si>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</si>
  <si>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</si>
  <si>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</si>
  <si>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</si>
  <si>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</si>
  <si>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</si>
  <si>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</si>
  <si>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</si>
  <si>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</si>
  <si>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</si>
  <si>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</si>
  <si>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</si>
  <si>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</si>
  <si>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</si>
  <si>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</si>
  <si>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</si>
  <si>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</si>
  <si>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</si>
  <si>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</si>
  <si>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</si>
  <si>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</si>
  <si>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</si>
  <si>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</si>
  <si>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</si>
  <si>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</si>
  <si>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</si>
  <si>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</si>
  <si>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</si>
  <si>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</si>
  <si>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</si>
  <si>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</si>
  <si>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</si>
  <si>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</si>
  <si>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</si>
  <si>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</si>
  <si>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</si>
  <si>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</si>
  <si>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</si>
  <si>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</si>
  <si>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</si>
  <si>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</si>
  <si>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</si>
  <si>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</si>
  <si>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</si>
  <si>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</si>
  <si>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</si>
  <si>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</si>
  <si>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</si>
  <si>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</si>
  <si>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</si>
  <si>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</si>
  <si>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</si>
  <si>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</si>
  <si>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</si>
  <si>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</si>
  <si>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</si>
  <si>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</si>
  <si>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</si>
  <si>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</si>
  <si>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</si>
  <si>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</si>
  <si>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</si>
  <si>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</si>
  <si>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</si>
  <si>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</si>
  <si>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</si>
  <si>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</si>
  <si>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</si>
  <si>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</si>
  <si>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</si>
  <si>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</si>
  <si>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</si>
  <si>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</si>
  <si>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</si>
  <si>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</si>
  <si>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</si>
  <si>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</si>
  <si>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</si>
  <si>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</si>
  <si>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</si>
  <si>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</si>
  <si>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</si>
  <si>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</si>
  <si>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</si>
  <si>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</si>
  <si>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</si>
  <si>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</si>
  <si>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</si>
  <si>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</si>
  <si>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</si>
  <si>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</si>
  <si>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</si>
  <si>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</si>
  <si>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</si>
  <si>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</si>
  <si>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</si>
  <si>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</si>
  <si>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</si>
  <si>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</si>
  <si>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</si>
  <si>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</si>
  <si>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</si>
  <si>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</si>
  <si>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</si>
  <si>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</si>
  <si>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</si>
  <si>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</si>
  <si>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</si>
  <si>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</si>
  <si>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</si>
  <si>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</si>
  <si>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</si>
  <si>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</si>
  <si>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</si>
  <si>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</si>
  <si>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</si>
  <si>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</si>
  <si>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</si>
  <si>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</si>
  <si>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</si>
  <si>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</si>
  <si>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</si>
  <si>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</si>
  <si>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</si>
  <si>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</si>
  <si>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</si>
  <si>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</si>
  <si>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</si>
  <si>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</si>
  <si>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</si>
  <si>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</si>
  <si>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</si>
  <si>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</si>
  <si>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</si>
  <si>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</si>
  <si>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</si>
  <si>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</si>
  <si>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</si>
  <si>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</si>
  <si>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</si>
  <si>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</si>
  <si>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</si>
  <si>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</si>
  <si>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</si>
  <si>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</si>
  <si>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</si>
  <si>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</si>
  <si>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</si>
  <si>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</si>
  <si>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</si>
  <si>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</si>
  <si>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</si>
  <si>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</si>
  <si>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</si>
  <si>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</si>
  <si>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</si>
  <si>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</si>
  <si>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</si>
  <si>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</si>
  <si>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</si>
  <si>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</si>
  <si>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</si>
  <si>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</si>
  <si>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</si>
  <si>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</si>
  <si>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</si>
  <si>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</si>
  <si>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</si>
  <si>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</si>
  <si>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</si>
  <si>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</si>
  <si>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</si>
  <si>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</si>
  <si>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</si>
  <si>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</si>
  <si>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</si>
  <si>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</si>
  <si>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</si>
  <si>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</si>
  <si>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</si>
  <si>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</si>
  <si>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</si>
  <si>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</si>
  <si>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</si>
  <si>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</si>
  <si>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</si>
  <si>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</si>
  <si>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</si>
  <si>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</si>
  <si>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</si>
  <si>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</si>
  <si>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</si>
  <si>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</si>
  <si>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</si>
  <si>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</si>
  <si>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</si>
  <si>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</si>
  <si>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</si>
  <si>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</si>
  <si>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</si>
  <si>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</si>
  <si>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</si>
  <si>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</si>
  <si>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</si>
  <si>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</si>
  <si>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</si>
  <si>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</si>
  <si>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</si>
  <si>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</si>
  <si>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</si>
  <si>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</si>
  <si>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</si>
  <si>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</si>
  <si>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</si>
  <si>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</si>
  <si>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</si>
  <si>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</si>
  <si>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</si>
  <si>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</si>
  <si>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</si>
  <si>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</si>
  <si>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</si>
  <si>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</si>
  <si>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</si>
  <si>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</si>
  <si>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</si>
  <si>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</si>
  <si>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</si>
  <si>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</si>
  <si>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</si>
  <si>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</si>
  <si>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</si>
  <si>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</si>
  <si>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</si>
  <si>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</si>
  <si>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</si>
  <si>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</si>
  <si>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</si>
  <si>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</si>
  <si>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</si>
  <si>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</si>
  <si>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</si>
  <si>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</si>
  <si>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</si>
  <si>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</si>
  <si>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</si>
  <si>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</si>
  <si>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</si>
  <si>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</si>
  <si>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</si>
  <si>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</si>
  <si>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</si>
  <si>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</si>
  <si>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</si>
  <si>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</si>
  <si>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</si>
  <si>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</si>
  <si>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</si>
  <si>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</si>
  <si>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</si>
  <si>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</si>
  <si>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</si>
  <si>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</si>
  <si>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</si>
  <si>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</si>
  <si>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</si>
  <si>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</si>
  <si>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</si>
  <si>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</si>
  <si>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</si>
  <si>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</si>
  <si>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</si>
  <si>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</si>
  <si>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</si>
  <si>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</si>
  <si>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</si>
  <si>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</si>
  <si>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</si>
  <si>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</si>
  <si>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</si>
  <si>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</si>
  <si>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</si>
  <si>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</si>
  <si>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</si>
  <si>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</si>
  <si>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</si>
  <si>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</si>
  <si>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</si>
  <si>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</si>
  <si>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</si>
  <si>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</si>
  <si>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</si>
  <si>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</si>
  <si>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</si>
  <si>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</si>
  <si>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</si>
  <si>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</si>
  <si>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</si>
  <si>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</si>
  <si>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</si>
  <si>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</si>
  <si>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</si>
  <si>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</si>
  <si>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</si>
  <si>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</si>
  <si>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</si>
  <si>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</si>
  <si>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</si>
  <si>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</si>
  <si>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</si>
  <si>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</si>
  <si>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</si>
  <si>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</si>
  <si>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</si>
  <si>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</si>
  <si>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</si>
  <si>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</si>
  <si>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</si>
  <si>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</si>
  <si>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</si>
  <si>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</si>
  <si>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</si>
  <si>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</si>
  <si>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</si>
  <si>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</si>
  <si>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</si>
  <si>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</si>
  <si>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</si>
  <si>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</si>
  <si>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</si>
  <si>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</si>
  <si>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</si>
  <si>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</si>
  <si>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</si>
  <si>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</si>
  <si>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</si>
  <si>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</si>
  <si>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</si>
  <si>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</si>
  <si>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</si>
  <si>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</si>
  <si>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</si>
  <si>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</si>
  <si>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</si>
  <si>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</si>
  <si>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</si>
  <si>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</si>
  <si>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</si>
  <si>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</si>
  <si>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</si>
  <si>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</si>
  <si>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</si>
  <si>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</si>
  <si>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</si>
  <si>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</si>
  <si>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</si>
  <si>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</si>
  <si>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</si>
  <si>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</si>
  <si>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</si>
  <si>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</si>
  <si>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</si>
  <si>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</si>
  <si>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</si>
  <si>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</si>
  <si>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</si>
  <si>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</si>
  <si>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</si>
  <si>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</si>
  <si>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</si>
  <si>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</si>
  <si>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</si>
  <si>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</si>
  <si>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</si>
  <si>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</si>
  <si>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</si>
  <si>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</si>
  <si>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</si>
  <si>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</si>
  <si>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</si>
  <si>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</si>
  <si>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</si>
  <si>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</si>
  <si>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</si>
  <si>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</si>
  <si>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</si>
  <si>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</si>
  <si>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</si>
  <si>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</si>
  <si>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</si>
  <si>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</si>
  <si>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</si>
  <si>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</si>
  <si>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</si>
  <si>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</si>
  <si>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</si>
  <si>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</si>
  <si>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</si>
  <si>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</si>
  <si>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</si>
  <si>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</si>
  <si>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</si>
  <si>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</si>
  <si>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</si>
  <si>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</si>
  <si>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</si>
  <si>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</si>
  <si>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</si>
  <si>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</si>
  <si>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</si>
  <si>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</si>
  <si>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</si>
  <si>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</si>
  <si>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</si>
  <si>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</si>
  <si>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</si>
  <si>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</si>
  <si>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</si>
  <si>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</si>
  <si>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</si>
  <si>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</si>
  <si>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</si>
  <si>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</si>
  <si>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</si>
  <si>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</si>
  <si>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</si>
  <si>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</si>
  <si>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</si>
  <si>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</si>
  <si>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</si>
  <si>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</si>
  <si>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</si>
  <si>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</si>
  <si>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</si>
  <si>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</si>
  <si>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</si>
  <si>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</si>
  <si>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</si>
  <si>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</si>
  <si>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</si>
  <si>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</si>
  <si>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</si>
  <si>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</si>
  <si>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</si>
  <si>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</si>
  <si>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</si>
  <si>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</si>
  <si>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</si>
  <si>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</si>
  <si>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</si>
  <si>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</si>
  <si>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</si>
  <si>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</si>
  <si>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</si>
  <si>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</si>
  <si>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</si>
  <si>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</si>
  <si>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</si>
  <si>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</si>
  <si>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</si>
  <si>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</si>
  <si>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</si>
  <si>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</si>
  <si>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</si>
  <si>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</si>
  <si>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</si>
  <si>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</si>
  <si>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</si>
  <si>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</si>
  <si>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</si>
  <si>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</si>
  <si>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</si>
  <si>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</si>
  <si>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</si>
  <si>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</si>
  <si>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</si>
  <si>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</si>
  <si>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</si>
  <si>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</si>
  <si>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</si>
  <si>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</si>
  <si>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</si>
  <si>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</si>
  <si>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</si>
  <si>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</si>
  <si>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</si>
  <si>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</si>
  <si>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</si>
  <si>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</si>
  <si>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</si>
  <si>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</si>
  <si>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</si>
  <si>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</si>
  <si>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</si>
  <si>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</si>
  <si>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</si>
  <si>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</si>
  <si>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</si>
  <si>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</si>
  <si>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</si>
  <si>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</si>
  <si>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</si>
  <si>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</si>
  <si>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</si>
  <si>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</si>
  <si>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</si>
  <si>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</si>
  <si>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</si>
  <si>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</si>
  <si>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</si>
  <si>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</si>
  <si>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</si>
  <si>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</si>
  <si>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</si>
  <si>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</si>
  <si>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</si>
  <si>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</si>
  <si>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</si>
  <si>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</si>
  <si>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</si>
  <si>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</si>
  <si>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</si>
  <si>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</si>
  <si>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</si>
  <si>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</si>
  <si>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</si>
  <si>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</si>
  <si>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</si>
  <si>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</si>
  <si>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</si>
  <si>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</si>
  <si>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</si>
  <si>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</si>
  <si>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</si>
  <si>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</si>
  <si>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</si>
  <si>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</si>
  <si>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</si>
  <si>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</si>
  <si>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</si>
  <si>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</si>
  <si>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</si>
  <si>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</si>
  <si>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</si>
  <si>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</si>
  <si>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</si>
  <si>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</si>
  <si>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</si>
  <si>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</si>
  <si>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</si>
  <si>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</si>
  <si>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</si>
  <si>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</si>
  <si>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</si>
  <si>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</si>
  <si>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</si>
  <si>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</si>
  <si>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</si>
  <si>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</si>
  <si>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</si>
  <si>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</si>
  <si>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</si>
  <si>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</si>
  <si>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</si>
  <si>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</si>
  <si>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</si>
  <si>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</si>
  <si>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</si>
  <si>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</si>
  <si>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</si>
  <si>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</si>
  <si>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</si>
  <si>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</si>
  <si>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</si>
  <si>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</si>
  <si>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</si>
  <si>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</si>
  <si>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</si>
  <si>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</si>
  <si>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</si>
  <si>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</si>
  <si>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</si>
  <si>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</si>
  <si>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</si>
  <si>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</si>
  <si>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</si>
  <si>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</si>
  <si>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</si>
  <si>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</si>
  <si>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</si>
  <si>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</si>
  <si>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</si>
  <si>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</si>
  <si>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</si>
  <si>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</si>
  <si>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</si>
  <si>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</si>
  <si>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</si>
  <si>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</si>
  <si>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</si>
  <si>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</si>
  <si>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</si>
  <si>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</si>
  <si>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</si>
  <si>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</si>
  <si>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</si>
  <si>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</si>
  <si>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</si>
  <si>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</si>
  <si>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</si>
  <si>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</si>
  <si>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</si>
  <si>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</si>
  <si>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</si>
  <si>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</si>
  <si>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</si>
  <si>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</si>
  <si>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</si>
  <si>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</si>
  <si>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</si>
  <si>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</si>
  <si>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</si>
  <si>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</si>
  <si>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</si>
  <si>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</si>
  <si>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</si>
  <si>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</si>
  <si>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</si>
  <si>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</si>
  <si>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</si>
  <si>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</si>
  <si>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</si>
  <si>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</si>
  <si>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</si>
  <si>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</si>
  <si>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</si>
  <si>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</si>
  <si>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</si>
  <si>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</si>
  <si>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</si>
  <si>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</si>
  <si>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</si>
  <si>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</si>
  <si>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</si>
  <si>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</si>
  <si>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</si>
  <si>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</si>
  <si>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</si>
  <si>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</si>
  <si>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</si>
  <si>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</si>
  <si>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</si>
  <si>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</si>
  <si>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</si>
  <si>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</si>
  <si>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</si>
  <si>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</si>
  <si>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</si>
  <si>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</si>
  <si>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</si>
  <si>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</si>
  <si>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</si>
  <si>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</si>
  <si>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</si>
  <si>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</si>
  <si>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</si>
  <si>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</si>
  <si>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</si>
  <si>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</si>
  <si>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</si>
  <si>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</si>
  <si>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</si>
  <si>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</si>
  <si>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</si>
  <si>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</si>
  <si>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</si>
  <si>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</si>
  <si>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</si>
  <si>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</si>
  <si>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</si>
  <si>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</si>
  <si>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</si>
  <si>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</si>
  <si>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</si>
  <si>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</si>
  <si>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</si>
  <si>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</si>
  <si>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</si>
  <si>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</si>
  <si>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</si>
  <si>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</si>
  <si>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</si>
  <si>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</si>
  <si>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</si>
  <si>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</si>
  <si>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</si>
  <si>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</si>
  <si>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</si>
  <si>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</si>
  <si>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</si>
  <si>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</si>
  <si>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</si>
  <si>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</si>
  <si>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</si>
  <si>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</si>
  <si>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</si>
  <si>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</si>
  <si>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</si>
  <si>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</si>
  <si>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</si>
  <si>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</si>
  <si>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</si>
  <si>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</si>
  <si>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</si>
  <si>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</si>
  <si>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</si>
  <si>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</si>
  <si>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</si>
  <si>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</si>
  <si>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</si>
  <si>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</si>
  <si>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</si>
  <si>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</si>
  <si>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</si>
  <si>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</si>
  <si>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</si>
  <si>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</si>
  <si>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</si>
  <si>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</si>
  <si>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</si>
  <si>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</si>
  <si>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</si>
  <si>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</si>
  <si>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</si>
  <si>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</si>
  <si>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</si>
  <si>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</si>
  <si>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</si>
  <si>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</si>
  <si>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</si>
  <si>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</si>
  <si>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</si>
  <si>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</si>
  <si>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</si>
  <si>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</si>
  <si>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</si>
  <si>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</si>
  <si>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</si>
  <si>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</si>
  <si>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</si>
  <si>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</si>
  <si>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</si>
  <si>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</si>
  <si>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</si>
  <si>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</si>
  <si>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</si>
  <si>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</si>
  <si>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</si>
  <si>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</si>
  <si>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</si>
  <si>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</si>
  <si>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</si>
  <si>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</si>
  <si>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</si>
  <si>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</si>
  <si>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</si>
  <si>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</si>
  <si>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</si>
  <si>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</si>
  <si>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</si>
  <si>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</si>
  <si>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</si>
  <si>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</si>
  <si>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</si>
  <si>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</si>
  <si>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</si>
  <si>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</si>
  <si>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</si>
  <si>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</si>
  <si>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</si>
  <si>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</si>
  <si>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</si>
  <si>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</si>
  <si>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</si>
  <si>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</si>
  <si>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</si>
  <si>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</si>
  <si>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</si>
  <si>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</si>
  <si>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</si>
  <si>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</si>
  <si>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</si>
  <si>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</si>
  <si>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</si>
  <si>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</si>
  <si>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</si>
  <si>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</si>
  <si>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</si>
  <si>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</si>
  <si>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</si>
  <si>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</si>
  <si>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</si>
  <si>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</si>
  <si>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</si>
  <si>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</si>
  <si>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</si>
  <si>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</si>
  <si>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</si>
  <si>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</si>
  <si>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</si>
  <si>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</si>
  <si>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</si>
  <si>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</si>
  <si>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</si>
  <si>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</si>
  <si>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</si>
  <si>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</si>
  <si>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</si>
  <si>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</si>
  <si>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</si>
  <si>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</si>
  <si>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</si>
  <si>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</si>
  <si>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</si>
  <si>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</si>
  <si>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</si>
  <si>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</si>
  <si>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</si>
  <si>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</si>
  <si>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</si>
  <si>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</si>
  <si>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</si>
  <si>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</si>
  <si>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</si>
  <si>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</si>
  <si>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</si>
  <si>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</si>
  <si>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</si>
  <si>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</si>
  <si>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</si>
  <si>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</si>
  <si>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</si>
  <si>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</si>
  <si>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</si>
  <si>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</si>
  <si>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</si>
  <si>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</si>
  <si>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</si>
  <si>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</si>
  <si>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</si>
  <si>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</si>
  <si>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</si>
  <si>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</si>
  <si>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</si>
  <si>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</si>
  <si>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</si>
  <si>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</si>
  <si>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</si>
  <si>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</si>
  <si>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</si>
  <si>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</si>
  <si>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</si>
  <si>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</si>
  <si>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</si>
  <si>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</si>
  <si>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</si>
  <si>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</si>
  <si>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</si>
  <si>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</si>
  <si>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</si>
  <si>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</si>
  <si>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</si>
  <si>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</si>
  <si>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</si>
  <si>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</si>
  <si>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</si>
  <si>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</si>
  <si>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</si>
  <si>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</si>
  <si>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</si>
  <si>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</si>
  <si>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</si>
  <si>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</si>
  <si>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</si>
  <si>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</si>
  <si>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</si>
  <si>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</si>
  <si>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</si>
  <si>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</si>
  <si>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</si>
  <si>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</si>
  <si>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</si>
  <si>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</si>
  <si>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</si>
  <si>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</si>
  <si>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</si>
  <si>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</si>
  <si>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</si>
  <si>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</si>
  <si>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</si>
  <si>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</si>
  <si>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</si>
  <si>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</si>
  <si>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</si>
  <si>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</si>
  <si>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</si>
  <si>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</si>
  <si>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</si>
  <si>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</si>
  <si>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</si>
  <si>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</si>
  <si>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</si>
  <si>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</si>
  <si>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</si>
  <si>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</si>
  <si>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</si>
  <si>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</si>
  <si>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</si>
  <si>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</si>
  <si>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</si>
  <si>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</si>
  <si>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</si>
  <si>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</si>
  <si>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</si>
  <si>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</si>
  <si>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</si>
  <si>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</si>
  <si>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</si>
  <si>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</si>
  <si>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</si>
  <si>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</si>
  <si>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</si>
  <si>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</si>
  <si>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</si>
  <si>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</si>
  <si>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</si>
  <si>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</si>
  <si>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</si>
  <si>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</si>
  <si>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</si>
  <si>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</si>
  <si>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</si>
  <si>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</si>
  <si>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</si>
  <si>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</si>
  <si>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</si>
  <si>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</si>
  <si>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</si>
  <si>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</si>
  <si>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</si>
  <si>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</si>
  <si>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</si>
  <si>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</si>
  <si>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</si>
  <si>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</si>
  <si>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</si>
  <si>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</si>
  <si>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</si>
  <si>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</si>
  <si>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</si>
  <si>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</si>
  <si>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</si>
  <si>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</si>
  <si>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</si>
  <si>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</si>
  <si>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</si>
  <si>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</si>
  <si>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</si>
  <si>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</si>
  <si>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</si>
  <si>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</si>
  <si>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</si>
  <si>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</si>
  <si>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</si>
  <si>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</si>
  <si>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</si>
  <si>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</si>
  <si>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</si>
  <si>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</si>
  <si>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</si>
  <si>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</si>
  <si>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</si>
  <si>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</si>
  <si>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</si>
  <si>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</si>
  <si>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</si>
  <si>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</si>
  <si>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</si>
  <si>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</si>
  <si>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</si>
  <si>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</si>
  <si>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</si>
  <si>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</si>
  <si>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</si>
  <si>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</si>
  <si>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</si>
  <si>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</si>
  <si>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</si>
  <si>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</si>
  <si>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</si>
  <si>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</si>
  <si>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</si>
  <si>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</si>
  <si>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</si>
  <si>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</si>
  <si>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</si>
  <si>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</si>
  <si>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</si>
  <si>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</si>
  <si>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</si>
  <si>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</si>
  <si>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</si>
  <si>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</si>
  <si>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</si>
  <si>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</si>
  <si>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</si>
  <si>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</si>
  <si>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</si>
  <si>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</si>
  <si>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</si>
  <si>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</si>
  <si>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</si>
  <si>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</si>
  <si>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</si>
  <si>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</si>
  <si>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</si>
  <si>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</si>
  <si>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</si>
  <si>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</si>
  <si>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</si>
  <si>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</si>
  <si>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</si>
  <si>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</si>
  <si>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</si>
  <si>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</si>
  <si>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</si>
  <si>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</si>
  <si>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</si>
  <si>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</si>
  <si>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</si>
  <si>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</si>
  <si>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</si>
  <si>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</si>
  <si>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</si>
  <si>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</si>
  <si>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</si>
  <si>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</si>
  <si>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</si>
  <si>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</si>
  <si>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</si>
  <si>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</si>
  <si>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</si>
  <si>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</si>
  <si>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</si>
  <si>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</si>
  <si>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</si>
  <si>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</si>
  <si>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</si>
  <si>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</si>
  <si>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</si>
  <si>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</si>
  <si>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</si>
  <si>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</si>
  <si>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</si>
  <si>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</si>
  <si>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</si>
  <si>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</si>
  <si>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</si>
  <si>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</si>
  <si>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</si>
  <si>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</si>
  <si>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</si>
  <si>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</si>
  <si>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</si>
  <si>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</si>
  <si>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</si>
  <si>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</si>
  <si>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</si>
  <si>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</si>
  <si>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</si>
  <si>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</si>
  <si>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</si>
  <si>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</si>
  <si>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</si>
  <si>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</si>
  <si>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</si>
  <si>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</si>
  <si>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</si>
  <si>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</si>
  <si>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</si>
  <si>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</si>
  <si>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</si>
  <si>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</si>
  <si>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</si>
  <si>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</si>
  <si>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</si>
  <si>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</si>
  <si>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</si>
  <si>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</si>
  <si>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</si>
  <si>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</si>
  <si>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</si>
  <si>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</si>
  <si>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</si>
  <si>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</si>
  <si>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</si>
  <si>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</si>
  <si>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</si>
  <si>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</si>
  <si>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</si>
  <si>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</si>
  <si>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</si>
  <si>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</si>
  <si>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</si>
  <si>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</si>
  <si>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</si>
  <si>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</si>
  <si>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</si>
  <si>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</si>
  <si>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</si>
  <si>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</si>
  <si>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</si>
  <si>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</si>
  <si>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</si>
  <si>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</si>
  <si>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</si>
  <si>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</si>
  <si>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</si>
  <si>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</si>
  <si>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</si>
  <si>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</si>
  <si>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</si>
  <si>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</si>
  <si>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</si>
  <si>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</si>
  <si>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</si>
  <si>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</si>
  <si>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</si>
  <si>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</si>
  <si>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</si>
  <si>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</si>
  <si>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</si>
  <si>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</si>
  <si>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</si>
  <si>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</si>
  <si>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</si>
  <si>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</si>
  <si>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</si>
  <si>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</si>
  <si>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</si>
  <si>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</si>
  <si>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</si>
  <si>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</si>
  <si>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</si>
  <si>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</si>
  <si>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</si>
  <si>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</si>
  <si>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</si>
  <si>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</si>
  <si>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</si>
  <si>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</si>
  <si>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</si>
  <si>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</si>
  <si>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</si>
  <si>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</si>
  <si>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</si>
  <si>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</si>
  <si>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</si>
  <si>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</si>
  <si>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</si>
  <si>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</si>
  <si>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</si>
  <si>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</si>
  <si>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</si>
  <si>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</si>
  <si>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</si>
  <si>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</si>
  <si>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</si>
  <si>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</si>
  <si>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</si>
  <si>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</si>
  <si>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</si>
  <si>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</si>
  <si>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</si>
  <si>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</si>
  <si>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</si>
  <si>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</si>
  <si>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</si>
  <si>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</si>
  <si>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</si>
  <si>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</si>
  <si>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</si>
  <si>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</si>
  <si>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</si>
  <si>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</si>
  <si>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</si>
  <si>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</si>
  <si>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</si>
  <si>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</si>
  <si>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</si>
  <si>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</si>
  <si>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</si>
  <si>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</si>
  <si>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</si>
  <si>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</si>
  <si>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</si>
  <si>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</si>
  <si>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</si>
  <si>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</si>
  <si>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</si>
  <si>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</si>
  <si>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</si>
  <si>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</si>
  <si>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</si>
  <si>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</si>
  <si>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</si>
  <si>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</si>
  <si>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</si>
  <si>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</si>
  <si>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</si>
  <si>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</si>
  <si>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</si>
  <si>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</si>
  <si>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</si>
  <si>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</si>
  <si>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</si>
  <si>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</si>
  <si>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</si>
  <si>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</si>
  <si>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</si>
  <si>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</si>
  <si>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</si>
  <si>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</si>
  <si>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</si>
  <si>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</si>
  <si>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</si>
  <si>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</si>
  <si>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</si>
  <si>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</si>
  <si>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</si>
  <si>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</si>
  <si>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</si>
  <si>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</si>
  <si>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</si>
  <si>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</si>
  <si>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</si>
  <si>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</si>
  <si>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</si>
  <si>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</si>
  <si>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</si>
  <si>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</si>
  <si>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</si>
  <si>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</si>
  <si>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</si>
  <si>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</si>
  <si>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</si>
  <si>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</si>
  <si>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</si>
  <si>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</si>
  <si>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</si>
  <si>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</si>
  <si>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</si>
  <si>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</si>
  <si>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</si>
  <si>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</si>
  <si>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</si>
  <si>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</si>
  <si>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</si>
  <si>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</si>
  <si>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</si>
  <si>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</si>
  <si>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</si>
  <si>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</si>
  <si>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</si>
  <si>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</si>
  <si>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</si>
  <si>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</si>
  <si>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</si>
  <si>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</si>
  <si>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</si>
  <si>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</si>
  <si>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</si>
  <si>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</si>
  <si>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</si>
  <si>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</si>
  <si>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</si>
  <si>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</si>
  <si>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</si>
  <si>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</si>
  <si>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</si>
  <si>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</si>
  <si>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</si>
  <si>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</si>
  <si>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</si>
  <si>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</si>
  <si>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</si>
  <si>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</si>
  <si>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</si>
  <si>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</si>
  <si>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</si>
  <si>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</si>
  <si>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</si>
  <si>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</si>
  <si>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</si>
  <si>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</si>
  <si>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</si>
  <si>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</si>
  <si>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</si>
  <si>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</si>
  <si>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</si>
  <si>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</si>
  <si>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</si>
  <si>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</si>
  <si>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</si>
  <si>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</si>
  <si>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</si>
  <si>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</si>
  <si>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</si>
  <si>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</si>
  <si>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</si>
  <si>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</si>
  <si>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</si>
  <si>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</si>
  <si>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</si>
  <si>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</si>
  <si>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</si>
  <si>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</si>
  <si>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</si>
  <si>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</si>
  <si>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</si>
  <si>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</si>
  <si>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</si>
  <si>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</si>
  <si>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</si>
  <si>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</si>
  <si>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</si>
  <si>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</si>
  <si>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</si>
  <si>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</si>
  <si>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</si>
  <si>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</si>
  <si>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</si>
  <si>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</si>
  <si>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</si>
  <si>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</si>
  <si>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</si>
  <si>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</si>
  <si>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</si>
  <si>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</si>
  <si>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</si>
  <si>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</si>
  <si>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</si>
  <si>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</si>
  <si>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</si>
  <si>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</si>
  <si>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</si>
  <si>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</si>
  <si>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</si>
  <si>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</si>
  <si>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</si>
  <si>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</si>
  <si>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</si>
  <si>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</si>
  <si>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</si>
  <si>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</si>
  <si>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</si>
  <si>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</si>
  <si>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</si>
  <si>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</si>
  <si>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</si>
  <si>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</si>
  <si>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</si>
  <si>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</si>
  <si>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</si>
  <si>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</si>
  <si>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</si>
  <si>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</si>
  <si>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</si>
  <si>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</si>
  <si>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</si>
  <si>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</si>
  <si>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</si>
  <si>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</si>
  <si>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</si>
  <si>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</si>
  <si>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</si>
  <si>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</si>
  <si>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</si>
  <si>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</si>
  <si>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</si>
  <si>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</si>
  <si>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</si>
  <si>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</si>
  <si>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</si>
  <si>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</si>
  <si>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</si>
  <si>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</si>
  <si>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</si>
  <si>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</si>
  <si>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</si>
  <si>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</si>
  <si>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</si>
  <si>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</si>
  <si>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</si>
  <si>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</si>
  <si>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</si>
  <si>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</si>
  <si>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</si>
  <si>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</si>
  <si>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</si>
  <si>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</si>
  <si>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</si>
  <si>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</si>
  <si>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</si>
  <si>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</si>
  <si>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</si>
  <si>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</si>
  <si>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</si>
  <si>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</si>
  <si>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</si>
  <si>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</si>
  <si>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</si>
  <si>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</si>
  <si>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</si>
  <si>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</si>
  <si>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</si>
  <si>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</si>
  <si>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</si>
  <si>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</si>
  <si>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</si>
  <si>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</si>
  <si>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</si>
  <si>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</si>
  <si>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</si>
  <si>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</si>
  <si>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</si>
  <si>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</si>
  <si>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</si>
  <si>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</si>
  <si>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</si>
  <si>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</si>
  <si>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</si>
  <si>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</si>
  <si>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</si>
  <si>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</si>
  <si>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</si>
  <si>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</si>
  <si>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</si>
  <si>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</si>
  <si>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</si>
  <si>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</si>
  <si>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</si>
  <si>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</si>
  <si>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</si>
  <si>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</si>
  <si>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</si>
  <si>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</si>
  <si>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</si>
  <si>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</si>
  <si>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</si>
  <si>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</si>
  <si>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</si>
  <si>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</si>
  <si>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</si>
  <si>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</si>
  <si>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</si>
  <si>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</si>
  <si>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</si>
  <si>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</si>
  <si>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</si>
  <si>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</si>
  <si>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</si>
  <si>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</si>
  <si>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</si>
  <si>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</si>
  <si>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</si>
  <si>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</si>
  <si>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</si>
  <si>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</si>
  <si>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</si>
  <si>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</si>
  <si>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</si>
  <si>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</si>
  <si>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</si>
  <si>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</si>
  <si>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</si>
  <si>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</si>
  <si>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</si>
  <si>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</si>
  <si>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</si>
  <si>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</si>
  <si>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</si>
  <si>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</si>
  <si>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</si>
  <si>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</si>
  <si>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</si>
  <si>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</si>
  <si>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</si>
  <si>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</si>
  <si>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</si>
  <si>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</si>
  <si>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</si>
  <si>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</si>
  <si>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</si>
  <si>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</si>
  <si>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</si>
  <si>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</si>
  <si>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</si>
  <si>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</si>
  <si>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</si>
  <si>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</si>
  <si>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</si>
  <si>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</si>
  <si>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</si>
  <si>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</si>
  <si>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</si>
  <si>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</si>
  <si>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</si>
  <si>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</si>
  <si>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</si>
  <si>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</si>
  <si>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</si>
  <si>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</si>
  <si>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</si>
  <si>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</si>
  <si>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</si>
  <si>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</si>
  <si>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</si>
  <si>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</si>
  <si>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</si>
  <si>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</si>
  <si>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</si>
  <si>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</si>
  <si>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</si>
  <si>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</si>
  <si>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</si>
  <si>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</si>
  <si>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</si>
  <si>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</si>
  <si>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</si>
  <si>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</si>
  <si>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</si>
  <si>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</si>
  <si>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</si>
  <si>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</si>
  <si>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</si>
  <si>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</si>
  <si>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</si>
  <si>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</si>
  <si>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</si>
  <si>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</si>
  <si>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</si>
  <si>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</si>
  <si>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</si>
  <si>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</si>
  <si>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</si>
  <si>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</si>
  <si>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</si>
  <si>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</si>
  <si>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</si>
  <si>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</si>
  <si>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</si>
  <si>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</si>
  <si>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</si>
  <si>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</si>
  <si>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</si>
  <si>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</si>
  <si>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</si>
  <si>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</si>
  <si>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</si>
  <si>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</si>
  <si>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</si>
  <si>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</si>
  <si>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</si>
  <si>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</si>
  <si>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</si>
  <si>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</si>
  <si>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</si>
  <si>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</si>
  <si>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</si>
  <si>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</si>
  <si>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</si>
  <si>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</si>
  <si>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</si>
  <si>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</si>
  <si>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</si>
  <si>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</si>
  <si>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</si>
  <si>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</si>
  <si>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</si>
  <si>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</si>
  <si>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</si>
  <si>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</si>
  <si>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</si>
  <si>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</si>
  <si>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</si>
  <si>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</si>
  <si>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</si>
  <si>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</si>
  <si>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</si>
  <si>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</si>
  <si>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</si>
  <si>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</si>
  <si>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</si>
  <si>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</si>
  <si>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</si>
  <si>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</si>
  <si>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</si>
  <si>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</si>
  <si>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</si>
  <si>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</si>
  <si>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</si>
  <si>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</si>
  <si>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</si>
  <si>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</si>
  <si>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</si>
  <si>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</si>
  <si>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</si>
  <si>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</si>
  <si>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</si>
  <si>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</si>
  <si>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</si>
  <si>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</si>
  <si>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</si>
  <si>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</si>
  <si>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</si>
  <si>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</si>
  <si>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</si>
  <si>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</si>
  <si>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</si>
  <si>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</si>
  <si>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</si>
  <si>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</si>
  <si>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</si>
  <si>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</si>
  <si>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</si>
  <si>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</si>
  <si>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</si>
  <si>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</si>
  <si>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</si>
  <si>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</si>
  <si>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</si>
  <si>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</si>
  <si>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</si>
  <si>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</si>
  <si>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</si>
  <si>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</si>
  <si>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</si>
  <si>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</si>
  <si>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</si>
  <si>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</si>
  <si>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</si>
  <si>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</si>
  <si>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</si>
  <si>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</si>
  <si>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</si>
  <si>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</si>
  <si>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</si>
  <si>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</si>
  <si>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</si>
  <si>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</si>
  <si>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</si>
  <si>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</si>
  <si>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</si>
  <si>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</si>
  <si>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</si>
  <si>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</si>
  <si>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</si>
  <si>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</si>
  <si>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</si>
  <si>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</si>
  <si>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</si>
  <si>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</si>
  <si>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</si>
  <si>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</si>
  <si>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</si>
  <si>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</si>
  <si>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</si>
  <si>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</si>
  <si>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</si>
  <si>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</si>
  <si>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</si>
  <si>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</si>
  <si>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</si>
  <si>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</si>
  <si>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</si>
  <si>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</si>
  <si>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</si>
  <si>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</si>
  <si>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</si>
  <si>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</si>
  <si>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</si>
  <si>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</si>
  <si>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</si>
  <si>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</si>
  <si>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</si>
  <si>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</si>
  <si>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</si>
  <si>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</si>
  <si>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</si>
  <si>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</si>
  <si>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</si>
  <si>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</si>
  <si>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</si>
  <si>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</si>
  <si>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</si>
  <si>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</si>
  <si>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</si>
  <si>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</si>
  <si>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</si>
  <si>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</si>
  <si>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</si>
  <si>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</si>
  <si>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</si>
  <si>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</si>
  <si>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</si>
  <si>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</si>
  <si>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</si>
  <si>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</si>
  <si>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</si>
  <si>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</si>
  <si>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</si>
  <si>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</si>
  <si>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</si>
  <si>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</si>
  <si>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</si>
  <si>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</si>
  <si>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</si>
  <si>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</si>
  <si>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</si>
  <si>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</si>
  <si>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</si>
  <si>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</si>
  <si>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</si>
  <si>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</si>
  <si>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</si>
  <si>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</si>
  <si>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</si>
  <si>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</si>
  <si>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</si>
  <si>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</si>
  <si>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</si>
  <si>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</si>
  <si>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</si>
  <si>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</si>
  <si>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</si>
  <si>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</si>
  <si>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</si>
  <si>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</si>
  <si>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</si>
  <si>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</si>
  <si>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</si>
  <si>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</si>
  <si>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</si>
  <si>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</si>
  <si>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</si>
  <si>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</si>
  <si>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</si>
  <si>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</si>
  <si>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</si>
  <si>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</si>
  <si>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</si>
  <si>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</si>
  <si>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</si>
  <si>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</si>
  <si>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</si>
  <si>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</si>
  <si>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</si>
  <si>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</si>
  <si>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</si>
  <si>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</si>
  <si>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</si>
  <si>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</si>
  <si>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</si>
  <si>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</si>
  <si>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</si>
  <si>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</si>
  <si>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</si>
  <si>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</si>
  <si>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</si>
  <si>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</si>
  <si>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</si>
  <si>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</si>
  <si>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</si>
  <si>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</si>
  <si>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</si>
  <si>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</si>
  <si>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</si>
  <si>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</si>
  <si>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</si>
  <si>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</si>
  <si>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</si>
  <si>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</si>
  <si>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</si>
  <si>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</si>
  <si>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</si>
  <si>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</si>
  <si>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</si>
  <si>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</si>
  <si>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</si>
  <si>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</si>
  <si>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</si>
  <si>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</si>
  <si>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</si>
  <si>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</si>
  <si>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</si>
  <si>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</si>
  <si>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</si>
  <si>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</si>
  <si>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</si>
  <si>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</si>
  <si>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</si>
  <si>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</si>
  <si>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</si>
  <si>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</si>
  <si>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</si>
  <si>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</si>
  <si>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</si>
  <si>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</si>
  <si>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</si>
  <si>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</si>
  <si>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</si>
  <si>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</si>
  <si>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</si>
  <si>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</si>
  <si>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</si>
  <si>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</si>
  <si>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</si>
  <si>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</si>
  <si>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</si>
  <si>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</si>
  <si>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</si>
  <si>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</si>
  <si>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</si>
  <si>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</si>
  <si>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</si>
  <si>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</si>
  <si>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</si>
  <si>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</si>
  <si>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</si>
  <si>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</si>
  <si>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</si>
  <si>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</si>
  <si>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</si>
  <si>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</si>
  <si>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</si>
  <si>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</si>
  <si>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</si>
  <si>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</si>
  <si>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</si>
  <si>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</si>
  <si>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</si>
  <si>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</si>
  <si>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</si>
  <si>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</si>
  <si>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</si>
  <si>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</si>
  <si>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</si>
  <si>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</si>
  <si>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</si>
  <si>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</si>
  <si>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</si>
  <si>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</si>
  <si>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</si>
  <si>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</si>
  <si>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</si>
  <si>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</si>
  <si>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</si>
  <si>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</si>
  <si>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</si>
  <si>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</si>
  <si>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</si>
  <si>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</si>
  <si>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</si>
  <si>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</si>
  <si>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</si>
  <si>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</si>
  <si>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</si>
  <si>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</si>
  <si>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</si>
  <si>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</si>
  <si>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</si>
  <si>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</si>
  <si>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</si>
  <si>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</si>
  <si>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</si>
  <si>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</si>
  <si>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</si>
  <si>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</si>
  <si>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</si>
  <si>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</si>
  <si>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</si>
  <si>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</si>
  <si>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</si>
  <si>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</si>
  <si>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</si>
  <si>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</si>
  <si>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</si>
  <si>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</si>
  <si>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</si>
  <si>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</si>
  <si>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</si>
  <si>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</si>
  <si>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</si>
  <si>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</si>
  <si>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</si>
  <si>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</si>
  <si>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</si>
  <si>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</si>
  <si>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</si>
  <si>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</si>
  <si>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</si>
  <si>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</si>
  <si>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</si>
  <si>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</si>
  <si>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</si>
  <si>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</si>
  <si>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</si>
  <si>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</si>
  <si>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</si>
  <si>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</si>
  <si>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</si>
  <si>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</si>
  <si>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</si>
  <si>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</si>
  <si>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</si>
  <si>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</si>
  <si>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</si>
  <si>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</si>
  <si>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</si>
  <si>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</si>
  <si>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</si>
  <si>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</si>
  <si>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</si>
  <si>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</si>
  <si>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</si>
  <si>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</si>
  <si>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</si>
  <si>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</si>
  <si>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</si>
  <si>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</si>
  <si>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</si>
  <si>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</si>
  <si>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</si>
  <si>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</si>
  <si>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</si>
  <si>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</si>
  <si>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</si>
  <si>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</si>
  <si>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</si>
  <si>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</si>
  <si>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</si>
  <si>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</si>
  <si>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</si>
  <si>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</si>
  <si>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</si>
  <si>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</si>
  <si>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</si>
  <si>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</si>
  <si>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</si>
  <si>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</si>
  <si>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</si>
  <si>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</si>
  <si>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</si>
  <si>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</si>
  <si>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</si>
  <si>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</si>
  <si>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</si>
  <si>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</si>
  <si>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</si>
  <si>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</si>
  <si>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</si>
  <si>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</si>
  <si>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</si>
  <si>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</si>
  <si>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</si>
  <si>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</si>
  <si>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</si>
  <si>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</si>
  <si>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</si>
  <si>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</si>
  <si>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</si>
  <si>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</si>
  <si>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</si>
  <si>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</si>
  <si>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</si>
  <si>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</si>
  <si>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</si>
  <si>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</si>
  <si>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</si>
  <si>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</si>
  <si>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</si>
  <si>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</si>
  <si>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</si>
  <si>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</si>
  <si>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</si>
  <si>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</si>
  <si>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</si>
  <si>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</si>
  <si>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</si>
  <si>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</si>
  <si>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</si>
  <si>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</si>
  <si>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</si>
  <si>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</si>
  <si>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</si>
  <si>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</si>
  <si>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</si>
  <si>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</si>
  <si>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</si>
  <si>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</si>
  <si>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</si>
  <si>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</si>
  <si>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</si>
  <si>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</si>
  <si>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</si>
  <si>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</si>
  <si>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</si>
  <si>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</si>
  <si>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</si>
  <si>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</si>
  <si>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</si>
  <si>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</si>
  <si>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</si>
  <si>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</si>
  <si>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</si>
  <si>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</si>
  <si>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</si>
  <si>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</si>
  <si>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</si>
  <si>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</si>
  <si>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</si>
  <si>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</si>
  <si>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</si>
  <si>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</si>
  <si>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</si>
  <si>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</si>
  <si>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</si>
  <si>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</si>
  <si>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</si>
  <si>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</si>
  <si>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</si>
  <si>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</si>
  <si>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</si>
  <si>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</si>
  <si>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</si>
  <si>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</si>
  <si>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</si>
  <si>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</si>
  <si>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</si>
  <si>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</si>
  <si>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</si>
  <si>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</si>
  <si>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</si>
  <si>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</si>
  <si>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</si>
  <si>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</si>
  <si>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</si>
  <si>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</si>
  <si>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</si>
  <si>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</si>
  <si>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</si>
  <si>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</si>
  <si>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</si>
  <si>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</si>
  <si>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</si>
  <si>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</si>
  <si>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</si>
  <si>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</si>
  <si>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</si>
  <si>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</si>
  <si>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</si>
  <si>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</si>
  <si>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</si>
  <si>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</si>
  <si>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</si>
  <si>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</si>
  <si>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</si>
  <si>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</si>
  <si>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</si>
  <si>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</si>
  <si>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</si>
  <si>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</si>
  <si>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</si>
  <si>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</si>
  <si>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</si>
  <si>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</si>
  <si>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</si>
  <si>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</si>
  <si>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</si>
  <si>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</si>
  <si>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</si>
  <si>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</si>
  <si>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</si>
  <si>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</si>
  <si>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</si>
  <si>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</si>
  <si>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</si>
  <si>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</si>
  <si>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</si>
  <si>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</si>
  <si>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</si>
  <si>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</si>
  <si>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</si>
  <si>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</si>
  <si>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</si>
  <si>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</si>
  <si>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</si>
  <si>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</si>
  <si>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</si>
  <si>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</si>
  <si>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</si>
  <si>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</si>
  <si>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</si>
  <si>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</si>
  <si>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</si>
  <si>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</si>
  <si>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</si>
  <si>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</si>
  <si>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</si>
  <si>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</si>
  <si>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</si>
  <si>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</si>
  <si>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</si>
  <si>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</si>
  <si>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</si>
  <si>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</si>
  <si>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</si>
  <si>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</si>
  <si>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</si>
  <si>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</si>
  <si>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</si>
  <si>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</si>
  <si>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</si>
  <si>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</si>
  <si>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</si>
  <si>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</si>
  <si>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</si>
  <si>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</si>
  <si>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</si>
  <si>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</si>
  <si>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</si>
  <si>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</si>
  <si>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</si>
  <si>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</si>
  <si>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</si>
  <si>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</si>
  <si>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</si>
  <si>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</si>
  <si>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</si>
  <si>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</si>
  <si>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</si>
  <si>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</si>
  <si>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</si>
  <si>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</si>
  <si>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</si>
  <si>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</si>
  <si>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</si>
  <si>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</si>
  <si>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</si>
  <si>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</si>
  <si>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</si>
  <si>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</si>
  <si>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</si>
  <si>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</si>
  <si>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</si>
  <si>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</si>
  <si>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</si>
  <si>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</si>
  <si>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</si>
  <si>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</si>
  <si>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</si>
  <si>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</si>
  <si>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</si>
  <si>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</si>
  <si>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</si>
  <si>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</si>
  <si>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</si>
  <si>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</si>
  <si>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</si>
  <si>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</si>
  <si>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</si>
  <si>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</si>
  <si>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</si>
  <si>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</si>
  <si>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</si>
  <si>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</si>
  <si>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</si>
  <si>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</si>
  <si>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</si>
  <si>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</si>
  <si>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</si>
  <si>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</si>
  <si>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</si>
  <si>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</si>
  <si>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</si>
  <si>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</si>
  <si>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</si>
  <si>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</si>
  <si>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</si>
  <si>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</si>
  <si>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</si>
  <si>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</si>
  <si>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</si>
  <si>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</si>
  <si>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</si>
  <si>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</si>
  <si>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</si>
  <si>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</si>
  <si>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</si>
  <si>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</si>
  <si>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</si>
  <si>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</si>
  <si>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</si>
  <si>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</si>
  <si>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</si>
  <si>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</si>
  <si>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</si>
  <si>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</si>
  <si>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</si>
  <si>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</si>
  <si>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</si>
  <si>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</si>
  <si>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</si>
  <si>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</si>
  <si>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</si>
  <si>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</si>
  <si>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</si>
  <si>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</si>
  <si>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</si>
  <si>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</si>
  <si>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</si>
  <si>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</si>
  <si>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</si>
  <si>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</si>
  <si>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</si>
  <si>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</si>
  <si>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</si>
  <si>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</si>
  <si>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</si>
  <si>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</si>
  <si>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</si>
  <si>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</si>
  <si>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</si>
  <si>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</si>
  <si>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</si>
  <si>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</si>
  <si>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</si>
  <si>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</si>
  <si>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</si>
  <si>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</si>
  <si>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</si>
  <si>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</si>
  <si>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</si>
  <si>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</si>
  <si>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</si>
  <si>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</si>
  <si>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</si>
  <si>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</si>
  <si>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</si>
  <si>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</si>
  <si>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</si>
  <si>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</si>
  <si>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</si>
  <si>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</si>
  <si>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</si>
  <si>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</si>
  <si>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</si>
  <si>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</si>
  <si>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</si>
  <si>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</si>
  <si>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</si>
  <si>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</si>
  <si>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</si>
  <si>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</si>
  <si>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</si>
  <si>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</si>
  <si>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</si>
  <si>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</si>
  <si>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</si>
  <si>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</si>
  <si>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</si>
  <si>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</si>
  <si>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</si>
  <si>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</si>
  <si>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</si>
  <si>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</si>
  <si>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</si>
  <si>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</si>
  <si>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</si>
  <si>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</si>
  <si>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</si>
  <si>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</si>
  <si>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</si>
  <si>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</si>
  <si>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</si>
  <si>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</si>
  <si>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</si>
  <si>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</si>
  <si>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</si>
  <si>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</si>
  <si>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</si>
  <si>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</si>
  <si>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</si>
  <si>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</si>
  <si>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</si>
  <si>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</si>
  <si>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</si>
  <si>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</si>
  <si>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</si>
  <si>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</si>
  <si>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</si>
  <si>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</si>
  <si>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</si>
  <si>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</si>
  <si>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</si>
  <si>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</si>
  <si>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</si>
  <si>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</si>
  <si>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</si>
  <si>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</si>
  <si>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</si>
  <si>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</si>
  <si>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</si>
  <si>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</si>
  <si>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</si>
  <si>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</si>
  <si>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</si>
  <si>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</si>
  <si>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</si>
  <si>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</si>
  <si>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</si>
  <si>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</si>
  <si>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</si>
  <si>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</si>
  <si>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</si>
  <si>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</si>
  <si>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</si>
  <si>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</si>
  <si>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</si>
  <si>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</si>
  <si>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</si>
  <si>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</si>
  <si>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</si>
  <si>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</si>
  <si>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</si>
  <si>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</si>
  <si>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</si>
  <si>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</si>
  <si>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</si>
  <si>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</si>
  <si>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</si>
  <si>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</si>
  <si>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</si>
  <si>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</si>
  <si>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</si>
  <si>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</si>
  <si>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</si>
  <si>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</si>
  <si>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</si>
  <si>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</si>
  <si>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</si>
  <si>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</si>
  <si>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</si>
  <si>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</si>
  <si>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</si>
  <si>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</si>
  <si>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</si>
  <si>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</si>
  <si>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</si>
  <si>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</si>
  <si>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</si>
  <si>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</si>
  <si>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</si>
  <si>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</si>
  <si>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</si>
  <si>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</si>
  <si>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</si>
  <si>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</si>
  <si>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</si>
  <si>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</si>
  <si>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</si>
  <si>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</si>
  <si>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</si>
  <si>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</si>
  <si>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</si>
  <si>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</si>
  <si>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</si>
  <si>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</si>
  <si>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</si>
  <si>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</si>
  <si>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</si>
  <si>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</si>
  <si>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</si>
  <si>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</si>
  <si>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</si>
  <si>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</si>
  <si>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</si>
  <si>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</si>
  <si>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</si>
  <si>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</si>
  <si>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</si>
  <si>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</si>
  <si>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</si>
  <si>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</si>
  <si>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</si>
  <si>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</si>
  <si>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</si>
  <si>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</si>
  <si>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</si>
  <si>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</si>
  <si>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</si>
  <si>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</si>
  <si>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</si>
  <si>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</si>
  <si>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</si>
  <si>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</si>
  <si>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</si>
  <si>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</si>
  <si>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</si>
  <si>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</si>
  <si>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</si>
  <si>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</si>
  <si>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</si>
  <si>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</si>
  <si>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</si>
  <si>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</si>
  <si>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</si>
  <si>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</si>
  <si>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</si>
  <si>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</si>
  <si>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</si>
  <si>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</si>
  <si>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</si>
  <si>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</si>
  <si>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</si>
  <si>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</si>
  <si>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</si>
  <si>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</si>
  <si>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</si>
  <si>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</si>
  <si>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</si>
  <si>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</si>
  <si>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</si>
  <si>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</si>
  <si>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</si>
  <si>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</si>
  <si>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</si>
  <si>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</si>
  <si>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</si>
  <si>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</si>
  <si>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</si>
  <si>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</si>
  <si>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</si>
  <si>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</si>
  <si>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</si>
  <si>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</si>
  <si>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</si>
  <si>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</si>
  <si>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</si>
  <si>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</si>
  <si>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</si>
  <si>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</si>
  <si>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</si>
  <si>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</si>
  <si>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</si>
  <si>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</si>
  <si>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</si>
  <si>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</si>
  <si>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</si>
  <si>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</si>
  <si>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</si>
  <si>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</si>
  <si>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</si>
  <si>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</si>
  <si>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</si>
  <si>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</si>
  <si>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</si>
  <si>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</si>
  <si>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</si>
  <si>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</si>
  <si>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</si>
  <si>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</si>
  <si>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</si>
  <si>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</si>
  <si>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</si>
  <si>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</si>
  <si>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</si>
  <si>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</si>
  <si>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</si>
  <si>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</si>
  <si>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</si>
  <si>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</si>
  <si>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</si>
  <si>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</si>
  <si>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</si>
  <si>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</si>
  <si>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</si>
  <si>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</si>
  <si>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</si>
  <si>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</si>
  <si>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</si>
  <si>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</si>
  <si>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</si>
  <si>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</si>
  <si>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</si>
  <si>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</si>
  <si>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</si>
  <si>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</si>
  <si>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</si>
  <si>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</si>
  <si>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</si>
  <si>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</si>
  <si>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</si>
  <si>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</si>
  <si>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</si>
  <si>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</si>
  <si>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</si>
  <si>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</si>
  <si>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</si>
  <si>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</si>
  <si>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</si>
  <si>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</si>
  <si>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</si>
  <si>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</si>
  <si>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</si>
  <si>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</si>
  <si>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</si>
  <si>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</si>
  <si>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</si>
  <si>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</si>
  <si>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</si>
  <si>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</si>
  <si>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</si>
  <si>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</si>
  <si>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</si>
  <si>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</si>
  <si>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</si>
  <si>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</si>
  <si>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</si>
  <si>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</si>
  <si>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</si>
  <si>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</si>
  <si>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</si>
  <si>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</si>
  <si>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</si>
  <si>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</si>
  <si>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</si>
  <si>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</si>
  <si>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</si>
  <si>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</si>
  <si>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</si>
  <si>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</si>
  <si>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</si>
  <si>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</si>
  <si>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</si>
  <si>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</si>
  <si>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</si>
  <si>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</si>
  <si>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</si>
  <si>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</si>
  <si>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</si>
  <si>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</si>
  <si>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</si>
  <si>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</si>
  <si>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</si>
  <si>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</si>
  <si>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</si>
  <si>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</si>
  <si>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</si>
  <si>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</si>
  <si>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</si>
  <si>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</si>
  <si>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</si>
  <si>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</si>
  <si>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</si>
  <si>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</si>
  <si>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</si>
  <si>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</si>
  <si>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</si>
  <si>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</si>
  <si>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</si>
  <si>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</si>
  <si>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</si>
  <si>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</si>
  <si>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</si>
  <si>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</si>
  <si>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</si>
  <si>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</si>
  <si>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</si>
  <si>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</si>
  <si>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</si>
  <si>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</si>
  <si>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</si>
  <si>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</si>
  <si>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</si>
  <si>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</si>
  <si>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</si>
  <si>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</si>
  <si>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</si>
  <si>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</si>
  <si>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</si>
  <si>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</si>
  <si>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</si>
  <si>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</si>
  <si>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</si>
  <si>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</si>
  <si>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</si>
  <si>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</si>
  <si>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</si>
  <si>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</si>
  <si>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</si>
  <si>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</si>
  <si>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</si>
  <si>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</si>
  <si>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</si>
  <si>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</si>
  <si>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</si>
  <si>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</si>
  <si>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</si>
  <si>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</si>
  <si>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</si>
  <si>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</si>
  <si>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</si>
  <si>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</si>
  <si>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</si>
  <si>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</si>
  <si>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</si>
  <si>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</si>
  <si>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</si>
  <si>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</si>
  <si>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</si>
  <si>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</si>
  <si>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</si>
  <si>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</si>
  <si>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</si>
  <si>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</si>
  <si>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</si>
  <si>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</si>
  <si>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</si>
  <si>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</si>
  <si>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</si>
  <si>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</si>
  <si>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</si>
  <si>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</si>
  <si>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</si>
  <si>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</si>
  <si>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</si>
  <si>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</si>
  <si>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</si>
  <si>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</si>
  <si>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</si>
  <si>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</si>
  <si>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</si>
  <si>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</si>
  <si>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</si>
  <si>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</si>
  <si>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</si>
  <si>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</si>
  <si>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</si>
  <si>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</si>
  <si>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</si>
  <si>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</si>
  <si>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</si>
  <si>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</si>
  <si>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</si>
  <si>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</si>
  <si>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</si>
  <si>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</si>
  <si>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</si>
  <si>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</si>
  <si>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</si>
  <si>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</si>
  <si>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</si>
  <si>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</si>
  <si>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</si>
  <si>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</si>
  <si>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</si>
  <si>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</si>
  <si>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</si>
  <si>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</si>
  <si>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</si>
  <si>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</si>
  <si>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</si>
  <si>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</si>
  <si>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</si>
  <si>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</si>
  <si>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</si>
  <si>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</si>
  <si>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</si>
  <si>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</si>
  <si>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</si>
  <si>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</si>
  <si>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</si>
  <si>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</si>
  <si>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</si>
  <si>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</si>
  <si>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</si>
  <si>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</si>
  <si>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</si>
  <si>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</si>
  <si>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</si>
  <si>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</si>
  <si>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</si>
  <si>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</si>
  <si>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</si>
  <si>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</si>
  <si>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</si>
  <si>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</si>
  <si>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</si>
  <si>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</si>
  <si>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</si>
  <si>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</si>
  <si>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</si>
  <si>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</si>
  <si>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</si>
  <si>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</si>
  <si>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</si>
  <si>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</si>
  <si>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</si>
  <si>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</si>
  <si>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</si>
  <si>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</si>
  <si>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</si>
  <si>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</si>
  <si>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</si>
  <si>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</si>
  <si>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</si>
  <si>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</si>
  <si>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</si>
  <si>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</si>
  <si>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</si>
  <si>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</si>
  <si>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</si>
  <si>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</si>
  <si>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</si>
  <si>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</si>
  <si>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</si>
  <si>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</si>
  <si>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</si>
  <si>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</si>
  <si>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</si>
  <si>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</si>
  <si>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</si>
  <si>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</si>
  <si>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</si>
  <si>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</si>
  <si>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</si>
  <si>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</si>
  <si>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</si>
  <si>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</si>
  <si>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</si>
  <si>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</si>
  <si>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</si>
  <si>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</si>
  <si>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</si>
  <si>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</si>
  <si>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</si>
  <si>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</si>
  <si>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</si>
  <si>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</si>
  <si>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</si>
  <si>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</si>
  <si>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</si>
  <si>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</si>
  <si>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</si>
  <si>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</si>
  <si>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</si>
  <si>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</si>
  <si>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</si>
  <si>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</si>
  <si>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</si>
  <si>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</si>
  <si>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</si>
  <si>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</si>
  <si>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</si>
  <si>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</si>
  <si>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</si>
  <si>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</si>
  <si>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</si>
  <si>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</si>
  <si>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</si>
  <si>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</si>
  <si>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</si>
  <si>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</si>
  <si>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</si>
  <si>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</si>
  <si>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</si>
  <si>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</si>
  <si>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</si>
  <si>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</si>
  <si>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</si>
  <si>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</si>
  <si>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</si>
  <si>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</si>
  <si>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</si>
  <si>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</si>
  <si>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</si>
  <si>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</si>
  <si>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</si>
  <si>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</si>
  <si>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</si>
  <si>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</si>
  <si>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</si>
  <si>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</si>
  <si>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</si>
  <si>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</si>
  <si>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</si>
  <si>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</si>
  <si>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</si>
  <si>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</si>
  <si>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</si>
  <si>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</si>
  <si>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</si>
  <si>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</si>
  <si>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</si>
  <si>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</si>
  <si>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</si>
  <si>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</si>
  <si>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</si>
  <si>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</si>
  <si>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</si>
  <si>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</si>
  <si>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</si>
  <si>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</si>
  <si>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</si>
  <si>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</si>
  <si>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</si>
  <si>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</si>
  <si>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</si>
  <si>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</si>
  <si>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</si>
  <si>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</si>
  <si>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</si>
  <si>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</si>
  <si>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</si>
  <si>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</si>
  <si>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</si>
  <si>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</si>
  <si>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</si>
  <si>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</si>
  <si>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</si>
  <si>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</si>
  <si>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</si>
  <si>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</si>
  <si>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</si>
  <si>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</si>
  <si>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</si>
  <si>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</si>
  <si>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</si>
  <si>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</si>
  <si>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</si>
  <si>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</si>
  <si>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</si>
  <si>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</si>
  <si>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</si>
  <si>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</si>
  <si>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</si>
  <si>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</si>
  <si>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</si>
  <si>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</si>
  <si>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</si>
  <si>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</si>
  <si>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</si>
  <si>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</si>
  <si>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</si>
  <si>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</si>
  <si>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</si>
  <si>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</si>
  <si>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</si>
  <si>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</si>
  <si>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</si>
  <si>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</si>
  <si>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</si>
  <si>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</si>
  <si>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</si>
  <si>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</si>
  <si>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</si>
  <si>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</si>
  <si>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</si>
  <si>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</si>
  <si>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</si>
  <si>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</si>
  <si>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</si>
  <si>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</si>
  <si>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</si>
  <si>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</si>
  <si>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</si>
  <si>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</si>
  <si>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</si>
  <si>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</si>
  <si>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</si>
  <si>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</si>
  <si>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</si>
  <si>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</si>
  <si>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</si>
  <si>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</si>
  <si>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</si>
  <si>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</si>
  <si>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</si>
  <si>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</si>
  <si>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</si>
  <si>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</si>
  <si>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</si>
  <si>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</si>
  <si>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</si>
  <si>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</si>
  <si>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</si>
  <si>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</si>
  <si>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</si>
  <si>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</si>
  <si>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</si>
  <si>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</si>
  <si>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</si>
  <si>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</si>
  <si>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</si>
  <si>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</si>
  <si>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</si>
  <si>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</si>
  <si>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</si>
  <si>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</si>
  <si>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</si>
  <si>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</si>
  <si>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</si>
  <si>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</si>
  <si>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</si>
  <si>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</si>
  <si>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</si>
  <si>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</si>
  <si>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</si>
  <si>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</si>
  <si>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</si>
  <si>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</si>
  <si>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</si>
  <si>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</si>
  <si>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</si>
  <si>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</si>
  <si>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</si>
  <si>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</si>
  <si>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</si>
  <si>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</si>
  <si>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</si>
  <si>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</si>
  <si>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</si>
  <si>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</si>
  <si>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</si>
  <si>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</si>
  <si>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</si>
  <si>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</si>
  <si>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</si>
  <si>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</si>
  <si>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</si>
  <si>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</si>
  <si>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</si>
  <si>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</si>
  <si>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</si>
  <si>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</si>
  <si>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</si>
  <si>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</si>
  <si>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</si>
  <si>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</si>
  <si>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</si>
  <si>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</si>
  <si>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</si>
  <si>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</si>
  <si>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</si>
  <si>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</si>
  <si>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</si>
  <si>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</si>
  <si>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</si>
  <si>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</si>
  <si>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</si>
  <si>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</si>
  <si>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</si>
  <si>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</si>
  <si>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</si>
  <si>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</si>
  <si>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</si>
  <si>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</si>
  <si>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</si>
  <si>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</si>
  <si>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</si>
  <si>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</si>
  <si>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</si>
  <si>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</si>
  <si>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</si>
  <si>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</si>
  <si>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</si>
  <si>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</si>
  <si>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</si>
  <si>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</si>
  <si>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</si>
  <si>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</si>
  <si>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</si>
  <si>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</si>
  <si>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</si>
  <si>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</si>
  <si>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</si>
  <si>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</si>
  <si>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</si>
  <si>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</si>
  <si>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</si>
  <si>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</si>
  <si>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</si>
  <si>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</si>
  <si>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</si>
  <si>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</si>
  <si>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</si>
  <si>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</si>
  <si>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</si>
  <si>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</si>
  <si>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</si>
  <si>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</si>
  <si>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</si>
  <si>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</si>
  <si>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</si>
  <si>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</si>
  <si>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</si>
  <si>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</si>
  <si>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</si>
  <si>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</si>
  <si>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</si>
  <si>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</si>
  <si>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</si>
  <si>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</si>
  <si>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</si>
  <si>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</si>
  <si>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</si>
  <si>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</si>
  <si>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</si>
  <si>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</si>
  <si>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</si>
  <si>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</si>
  <si>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</si>
  <si>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</si>
  <si>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</si>
  <si>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</si>
  <si>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</si>
  <si>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</si>
  <si>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</si>
  <si>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</si>
  <si>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</si>
  <si>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</si>
  <si>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</si>
  <si>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</si>
  <si>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</si>
  <si>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</si>
  <si>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</si>
  <si>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</si>
  <si>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</si>
  <si>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</si>
  <si>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</si>
  <si>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</si>
  <si>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</si>
  <si>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</si>
  <si>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</si>
  <si>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</si>
  <si>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</si>
  <si>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</si>
  <si>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</si>
  <si>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</si>
  <si>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</si>
  <si>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</si>
  <si>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</si>
  <si>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</si>
  <si>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</si>
  <si>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</si>
  <si>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</si>
  <si>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</si>
  <si>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</si>
  <si>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</si>
  <si>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</si>
  <si>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</si>
  <si>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</si>
  <si>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</si>
  <si>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</si>
  <si>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</si>
  <si>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</si>
  <si>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</si>
  <si>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</si>
  <si>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</si>
  <si>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</si>
  <si>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</si>
  <si>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</si>
  <si>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</si>
  <si>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</si>
  <si>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</si>
  <si>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</si>
  <si>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</si>
  <si>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</si>
  <si>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</si>
  <si>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</si>
  <si>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</si>
  <si>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</si>
  <si>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</si>
  <si>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</si>
  <si>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</si>
  <si>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</si>
  <si>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</si>
  <si>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</si>
  <si>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</si>
  <si>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</si>
  <si>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</si>
  <si>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</si>
  <si>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</si>
  <si>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</si>
  <si>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</si>
  <si>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</si>
  <si>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</si>
  <si>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</si>
  <si>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</si>
  <si>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</si>
  <si>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</si>
  <si>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</si>
  <si>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</si>
  <si>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</si>
  <si>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</si>
  <si>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</si>
  <si>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</si>
  <si>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</si>
  <si>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</si>
  <si>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</si>
  <si>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</si>
  <si>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</si>
  <si>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</si>
  <si>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</si>
  <si>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</si>
  <si>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</si>
  <si>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</si>
  <si>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</si>
  <si>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</si>
  <si>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</si>
  <si>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</si>
  <si>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</si>
  <si>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</si>
  <si>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</si>
  <si>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</si>
  <si>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</si>
  <si>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</si>
  <si>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</si>
  <si>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</si>
  <si>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</si>
  <si>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</si>
  <si>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</si>
  <si>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</si>
  <si>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</si>
  <si>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</si>
  <si>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</si>
  <si>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</si>
  <si>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</si>
  <si>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</si>
  <si>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</si>
  <si>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</si>
  <si>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</si>
  <si>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</si>
  <si>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</si>
  <si>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</si>
  <si>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</si>
  <si>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</si>
  <si>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</si>
  <si>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</si>
  <si>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</si>
  <si>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</si>
  <si>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</si>
  <si>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</si>
  <si>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</si>
  <si>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</si>
  <si>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</si>
  <si>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</si>
  <si>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</si>
  <si>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</si>
  <si>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</si>
  <si>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</si>
  <si>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</si>
  <si>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</si>
  <si>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</si>
  <si>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</si>
  <si>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</si>
  <si>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</si>
  <si>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</si>
  <si>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</si>
  <si>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</si>
  <si>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</si>
  <si>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</si>
  <si>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</si>
  <si>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</si>
  <si>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</si>
  <si>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</si>
  <si>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</si>
  <si>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</si>
  <si>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</si>
  <si>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</si>
  <si>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</si>
  <si>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</si>
  <si>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</si>
  <si>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</si>
  <si>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</si>
  <si>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</si>
  <si>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</si>
  <si>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</si>
  <si>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</si>
  <si>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</si>
  <si>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</si>
  <si>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</si>
  <si>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</si>
  <si>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</si>
  <si>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</si>
  <si>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</si>
  <si>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</si>
  <si>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</si>
  <si>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</si>
  <si>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</si>
  <si>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</si>
  <si>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</si>
  <si>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</si>
  <si>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</si>
  <si>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</si>
  <si>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</si>
  <si>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</si>
  <si>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</si>
  <si>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</si>
  <si>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</si>
  <si>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</si>
  <si>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</si>
  <si>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</si>
  <si>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</si>
  <si>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</si>
  <si>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</si>
  <si>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</si>
  <si>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</si>
  <si>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</si>
  <si>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</si>
  <si>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</si>
  <si>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</si>
  <si>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</si>
  <si>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</si>
  <si>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</si>
  <si>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</si>
  <si>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</si>
  <si>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</si>
  <si>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</si>
  <si>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</si>
  <si>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</si>
  <si>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</si>
  <si>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</si>
  <si>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</si>
  <si>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</si>
  <si>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</si>
  <si>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</si>
  <si>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</si>
  <si>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</si>
  <si>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</si>
  <si>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</si>
  <si>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</si>
  <si>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</si>
  <si>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</si>
  <si>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</si>
  <si>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</si>
  <si>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</si>
  <si>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</si>
  <si>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</si>
  <si>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</si>
  <si>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</si>
  <si>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</si>
  <si>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</si>
  <si>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</si>
  <si>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</si>
  <si>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</si>
  <si>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</si>
  <si>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</si>
  <si>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</si>
  <si>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</si>
  <si>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</si>
  <si>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</si>
  <si>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</si>
  <si>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</si>
  <si>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</si>
  <si>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</si>
  <si>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</si>
  <si>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</si>
  <si>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</si>
  <si>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</si>
  <si>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</si>
  <si>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</si>
  <si>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</si>
  <si>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</si>
  <si>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</si>
  <si>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</si>
  <si>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</si>
  <si>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</si>
  <si>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</si>
  <si>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</si>
  <si>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</si>
  <si>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</si>
  <si>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</si>
  <si>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</si>
  <si>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</si>
  <si>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</si>
  <si>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</si>
  <si>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</si>
  <si>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</si>
  <si>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</si>
  <si>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</si>
  <si>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</si>
  <si>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</si>
  <si>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</si>
  <si>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</si>
  <si>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</si>
  <si>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</si>
  <si>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</si>
  <si>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</si>
  <si>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</si>
  <si>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</si>
  <si>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</si>
  <si>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</si>
  <si>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</si>
  <si>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</si>
  <si>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</si>
  <si>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</si>
  <si>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</si>
  <si>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</si>
  <si>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</si>
  <si>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</si>
  <si>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</si>
  <si>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</si>
  <si>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</si>
  <si>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</si>
  <si>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</si>
  <si>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</si>
  <si>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</si>
  <si>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</si>
  <si>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</si>
  <si>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</si>
  <si>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</si>
  <si>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</si>
  <si>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</si>
  <si>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</si>
  <si>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</si>
  <si>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</si>
  <si>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</si>
  <si>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</si>
  <si>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</si>
  <si>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</si>
  <si>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</si>
  <si>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</si>
  <si>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</si>
  <si>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</si>
  <si>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</si>
  <si>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</si>
  <si>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</si>
  <si>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</si>
  <si>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</si>
  <si>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</si>
  <si>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</si>
  <si>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</si>
  <si>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</si>
  <si>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</si>
  <si>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</si>
  <si>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</si>
  <si>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</si>
  <si>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</si>
  <si>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</si>
  <si>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</si>
  <si>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</si>
  <si>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</si>
  <si>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</si>
  <si>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</si>
  <si>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</si>
  <si>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</si>
  <si>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</si>
  <si>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</si>
  <si>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</si>
  <si>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</si>
  <si>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</si>
  <si>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</si>
  <si>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</si>
  <si>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</si>
  <si>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</si>
  <si>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</si>
  <si>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</si>
  <si>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</si>
  <si>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</si>
  <si>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</si>
  <si>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</si>
  <si>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</si>
  <si>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</si>
  <si>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</si>
  <si>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</si>
  <si>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</si>
  <si>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</si>
  <si>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</si>
  <si>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</si>
  <si>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</si>
  <si>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</si>
  <si>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</si>
  <si>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</si>
  <si>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</si>
  <si>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</si>
  <si>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</si>
  <si>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</si>
  <si>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</si>
  <si>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</si>
  <si>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</si>
  <si>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</si>
  <si>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</si>
  <si>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</si>
  <si>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</si>
  <si>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</si>
  <si>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</si>
  <si>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</si>
  <si>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</si>
  <si>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</si>
  <si>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</si>
  <si>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</si>
  <si>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</si>
  <si>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</si>
  <si>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</si>
  <si>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</si>
  <si>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</si>
  <si>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</si>
  <si>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</si>
  <si>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</si>
  <si>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</si>
  <si>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</si>
  <si>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</si>
  <si>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</si>
  <si>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</si>
  <si>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</si>
  <si>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</si>
  <si>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</si>
  <si>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</si>
  <si>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</si>
  <si>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</si>
  <si>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</si>
  <si>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</si>
  <si>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</si>
  <si>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</si>
  <si>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</si>
  <si>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</si>
  <si>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</si>
  <si>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</si>
  <si>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</si>
  <si>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</si>
  <si>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</si>
  <si>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</si>
  <si>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</si>
  <si>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</si>
  <si>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</si>
  <si>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</si>
  <si>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</si>
  <si>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</si>
  <si>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</si>
  <si>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</si>
  <si>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</si>
  <si>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</si>
  <si>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</si>
  <si>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</si>
  <si>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</si>
  <si>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</si>
  <si>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</si>
  <si>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</si>
  <si>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</si>
  <si>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</si>
  <si>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</si>
  <si>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</si>
  <si>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</si>
  <si>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</si>
  <si>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</si>
  <si>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</si>
  <si>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</si>
  <si>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</si>
  <si>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</si>
  <si>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</si>
  <si>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</si>
  <si>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</si>
  <si>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</si>
  <si>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</si>
  <si>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</si>
  <si>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</si>
  <si>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</si>
  <si>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</si>
  <si>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</si>
  <si>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</si>
  <si>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</si>
  <si>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</si>
  <si>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</si>
  <si>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</si>
  <si>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</si>
  <si>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</si>
  <si>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</si>
  <si>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</si>
  <si>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</si>
  <si>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</si>
  <si>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</si>
  <si>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</si>
  <si>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</si>
  <si>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</si>
  <si>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</si>
  <si>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</si>
  <si>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</si>
  <si>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</si>
  <si>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</si>
  <si>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</si>
  <si>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</si>
  <si>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</si>
  <si>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</si>
  <si>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</si>
  <si>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</si>
  <si>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</si>
  <si>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</si>
  <si>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</si>
  <si>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</si>
  <si>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</si>
  <si>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</si>
  <si>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</si>
  <si>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</si>
  <si>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</si>
  <si>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</si>
  <si>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</si>
  <si>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</si>
  <si>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</si>
  <si>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</si>
  <si>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</si>
  <si>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</si>
  <si>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</si>
  <si>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</si>
  <si>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</si>
  <si>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</si>
  <si>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</si>
  <si>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</si>
  <si>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</si>
  <si>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</si>
  <si>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</si>
  <si>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</si>
  <si>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</si>
  <si>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</si>
  <si>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</si>
  <si>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</si>
  <si>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</si>
  <si>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</si>
  <si>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</si>
  <si>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</si>
  <si>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</si>
  <si>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</si>
  <si>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</si>
  <si>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</si>
  <si>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</si>
  <si>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</si>
  <si>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</si>
  <si>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</si>
  <si>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</si>
  <si>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</si>
  <si>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</si>
  <si>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</si>
  <si>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</si>
  <si>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</si>
  <si>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</si>
  <si>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</si>
  <si>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</si>
  <si>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</si>
  <si>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</si>
  <si>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</si>
  <si>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</si>
  <si>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</si>
  <si>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</si>
  <si>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</si>
  <si>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</si>
  <si>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</si>
  <si>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</si>
  <si>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</si>
  <si>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</si>
  <si>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</si>
  <si>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</si>
  <si>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</si>
  <si>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</si>
  <si>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</si>
  <si>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</si>
  <si>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</si>
  <si>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</si>
  <si>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</si>
  <si>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</si>
  <si>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</si>
  <si>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</si>
  <si>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</si>
  <si>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</si>
  <si>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</si>
  <si>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</si>
  <si>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</si>
  <si>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</si>
  <si>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</si>
  <si>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</si>
  <si>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</si>
  <si>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</si>
  <si>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</si>
  <si>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</si>
  <si>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</si>
  <si>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</si>
  <si>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</si>
  <si>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</si>
  <si>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</si>
  <si>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</si>
  <si>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</si>
  <si>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</si>
  <si>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</si>
  <si>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</si>
  <si>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</si>
  <si>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</si>
  <si>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</si>
  <si>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</si>
  <si>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</si>
  <si>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</si>
  <si>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</si>
  <si>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</si>
  <si>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</si>
  <si>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</si>
  <si>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</si>
  <si>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</si>
  <si>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</si>
  <si>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</si>
  <si>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</si>
  <si>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</si>
  <si>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</si>
  <si>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</si>
  <si>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</si>
  <si>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</si>
  <si>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</si>
  <si>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</si>
  <si>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</si>
  <si>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</si>
  <si>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</si>
  <si>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</si>
  <si>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</si>
  <si>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</si>
  <si>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</si>
  <si>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</si>
  <si>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</si>
  <si>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</si>
  <si>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</si>
  <si>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</si>
  <si>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</si>
  <si>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</si>
  <si>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</si>
  <si>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</si>
  <si>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</si>
  <si>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</si>
  <si>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</si>
  <si>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</si>
  <si>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</si>
  <si>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</si>
  <si>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</si>
  <si>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</si>
  <si>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</si>
  <si>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</si>
  <si>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</si>
  <si>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</si>
  <si>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</si>
  <si>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</si>
  <si>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</si>
  <si>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</si>
  <si>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</si>
  <si>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</si>
  <si>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</si>
  <si>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</si>
  <si>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</si>
  <si>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</si>
  <si>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</si>
  <si>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</si>
  <si>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</si>
  <si>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</si>
  <si>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</si>
  <si>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</si>
  <si>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</si>
  <si>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</si>
  <si>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</si>
  <si>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</si>
  <si>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</si>
  <si>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</si>
  <si>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</si>
  <si>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</si>
  <si>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</si>
  <si>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</si>
  <si>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</si>
  <si>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</si>
  <si>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</si>
  <si>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</si>
  <si>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</si>
  <si>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</si>
  <si>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</si>
  <si>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</si>
  <si>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</si>
  <si>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</si>
  <si>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</si>
  <si>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</si>
  <si>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</si>
  <si>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</si>
  <si>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</si>
  <si>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</si>
  <si>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</si>
  <si>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</si>
  <si>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</si>
  <si>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</si>
  <si>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</si>
  <si>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</si>
  <si>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</si>
  <si>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</si>
  <si>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</si>
  <si>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</si>
  <si>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</si>
  <si>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</si>
  <si>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</si>
  <si>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</si>
  <si>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</si>
  <si>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</si>
  <si>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</si>
  <si>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</si>
  <si>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</si>
  <si>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</si>
  <si>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</si>
  <si>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</si>
  <si>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</si>
  <si>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</si>
  <si>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</si>
  <si>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</si>
  <si>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</si>
  <si>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</si>
  <si>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</si>
  <si>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</si>
  <si>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</si>
  <si>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</si>
  <si>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</si>
  <si>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</si>
  <si>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</si>
  <si>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</si>
  <si>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</si>
  <si>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</si>
  <si>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</si>
  <si>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</si>
  <si>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</si>
  <si>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</si>
  <si>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</si>
  <si>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</si>
  <si>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</si>
  <si>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</si>
  <si>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</si>
  <si>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</si>
  <si>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</si>
  <si>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</si>
  <si>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</si>
  <si>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</si>
  <si>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</si>
  <si>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</si>
  <si>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</si>
  <si>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</si>
  <si>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</si>
  <si>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</si>
  <si>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</si>
  <si>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</si>
  <si>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</si>
  <si>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</si>
  <si>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</si>
  <si>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</si>
  <si>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</si>
  <si>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</si>
  <si>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</si>
  <si>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</si>
  <si>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</si>
  <si>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</si>
  <si>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</si>
  <si>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</si>
  <si>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</si>
  <si>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</si>
  <si>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</si>
  <si>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</si>
  <si>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</si>
  <si>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</si>
  <si>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</si>
  <si>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</si>
  <si>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</si>
  <si>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</si>
  <si>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</si>
  <si>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</si>
  <si>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</si>
  <si>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</si>
  <si>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</si>
  <si>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</si>
  <si>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</si>
  <si>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</si>
  <si>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</si>
  <si>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</si>
  <si>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</si>
  <si>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</si>
  <si>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</si>
  <si>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</si>
  <si>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</si>
  <si>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</si>
  <si>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</si>
  <si>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</si>
  <si>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</si>
  <si>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</si>
  <si>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</si>
  <si>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</si>
  <si>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</si>
  <si>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</si>
  <si>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</si>
  <si>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</si>
  <si>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</si>
  <si>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</si>
  <si>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</si>
  <si>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</si>
  <si>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</si>
  <si>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</si>
  <si>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</si>
  <si>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</si>
  <si>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</si>
  <si>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</si>
  <si>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</si>
  <si>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</si>
  <si>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</si>
  <si>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</si>
  <si>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</si>
  <si>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</si>
  <si>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</si>
  <si>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</si>
  <si>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</si>
  <si>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</si>
  <si>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</si>
  <si>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</si>
  <si>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</si>
  <si>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</si>
  <si>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</si>
  <si>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</si>
  <si>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</si>
  <si>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</si>
  <si>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</si>
  <si>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</si>
  <si>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</si>
  <si>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</si>
  <si>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</si>
  <si>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</si>
  <si>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</si>
  <si>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</si>
  <si>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</si>
  <si>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</si>
  <si>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</si>
  <si>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</si>
  <si>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</si>
  <si>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</si>
  <si>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</si>
  <si>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</si>
  <si>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</si>
  <si>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</si>
  <si>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</si>
  <si>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</si>
  <si>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</si>
  <si>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</si>
  <si>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</si>
  <si>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</si>
  <si>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</si>
  <si>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</si>
  <si>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</si>
  <si>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</si>
  <si>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</si>
  <si>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</si>
  <si>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</si>
  <si>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</si>
  <si>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</si>
  <si>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</si>
  <si>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</si>
  <si>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</si>
  <si>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</si>
  <si>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</si>
  <si>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</si>
  <si>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</si>
  <si>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</si>
  <si>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</si>
  <si>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</si>
  <si>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</si>
  <si>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</si>
  <si>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</si>
  <si>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</si>
  <si>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</si>
  <si>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</si>
  <si>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</si>
  <si>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</si>
  <si>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</si>
  <si>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</si>
  <si>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</si>
  <si>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</si>
  <si>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</si>
  <si>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</si>
  <si>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</si>
  <si>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</si>
  <si>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</si>
  <si>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</si>
  <si>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</si>
  <si>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</si>
  <si>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</si>
  <si>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</si>
  <si>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</si>
  <si>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</si>
  <si>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</si>
  <si>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</si>
  <si>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</si>
  <si>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</si>
  <si>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</si>
  <si>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</si>
  <si>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</si>
  <si>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</si>
  <si>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</si>
  <si>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</si>
  <si>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</si>
  <si>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</si>
  <si>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</si>
  <si>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</si>
  <si>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</si>
  <si>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</si>
  <si>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</si>
  <si>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</si>
  <si>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</si>
  <si>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</si>
  <si>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</si>
  <si>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</si>
  <si>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</si>
  <si>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</si>
  <si>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</si>
  <si>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</si>
  <si>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</si>
  <si>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</si>
  <si>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</si>
  <si>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</si>
  <si>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</si>
  <si>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</si>
  <si>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</si>
  <si>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</si>
  <si>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</si>
  <si>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</si>
  <si>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</si>
  <si>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</si>
  <si>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</si>
  <si>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</si>
  <si>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</si>
  <si>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</si>
  <si>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</si>
  <si>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</si>
  <si>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</si>
  <si>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</si>
  <si>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</si>
  <si>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</si>
  <si>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</si>
  <si>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</si>
  <si>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</si>
  <si>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</si>
  <si>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</si>
  <si>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</si>
  <si>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</si>
  <si>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</si>
  <si>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</si>
  <si>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</si>
  <si>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</si>
  <si>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</si>
  <si>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</si>
  <si>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</si>
  <si>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</si>
  <si>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</si>
  <si>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</si>
  <si>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</si>
  <si>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</si>
  <si>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</si>
  <si>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</si>
  <si>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</si>
  <si>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</si>
  <si>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</si>
  <si>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</si>
  <si>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</si>
  <si>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</si>
  <si>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</si>
  <si>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</si>
  <si>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</si>
  <si>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</si>
  <si>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</si>
  <si>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</si>
  <si>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</si>
  <si>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</si>
  <si>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</si>
  <si>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</si>
  <si>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</si>
  <si>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</si>
  <si>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</si>
  <si>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</si>
  <si>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</si>
  <si>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</si>
  <si>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</si>
  <si>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</si>
  <si>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</si>
  <si>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</si>
  <si>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</si>
  <si>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</si>
  <si>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</si>
  <si>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</si>
  <si>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</si>
  <si>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</si>
  <si>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</si>
  <si>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</si>
  <si>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</si>
  <si>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</si>
  <si>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</si>
  <si>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</si>
  <si>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</si>
  <si>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</si>
  <si>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</si>
  <si>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</si>
  <si>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</si>
  <si>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</si>
  <si>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</si>
  <si>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</si>
  <si>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</si>
  <si>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</si>
  <si>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</si>
  <si>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</si>
  <si>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</si>
  <si>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</si>
  <si>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</si>
  <si>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</si>
  <si>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</si>
  <si>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</si>
  <si>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</si>
  <si>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</si>
  <si>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</si>
  <si>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</si>
  <si>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</si>
  <si>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</si>
  <si>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</si>
  <si>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</si>
  <si>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</si>
  <si>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</si>
  <si>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</si>
  <si>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</si>
  <si>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</si>
  <si>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</si>
  <si>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</si>
  <si>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</si>
  <si>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</si>
  <si>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</si>
  <si>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</si>
  <si>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</si>
  <si>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</si>
  <si>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</si>
  <si>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</si>
  <si>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</si>
  <si>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</si>
  <si>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</si>
  <si>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</si>
  <si>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</si>
  <si>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</si>
  <si>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</si>
  <si>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</si>
  <si>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</si>
  <si>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</si>
  <si>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</si>
  <si>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</si>
  <si>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</si>
  <si>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</si>
  <si>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</si>
  <si>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</si>
  <si>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</si>
  <si>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</si>
  <si>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</si>
  <si>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</si>
  <si>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</si>
  <si>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</si>
  <si>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</si>
  <si>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</si>
  <si>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</si>
  <si>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</si>
  <si>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</si>
  <si>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</si>
  <si>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</si>
  <si>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</si>
  <si>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</si>
  <si>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</si>
  <si>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</si>
  <si>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</si>
  <si>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</si>
  <si>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</si>
  <si>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</si>
  <si>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</si>
  <si>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</si>
  <si>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</si>
  <si>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</si>
  <si>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</si>
  <si>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</si>
  <si>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</si>
  <si>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</si>
  <si>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</si>
  <si>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</si>
  <si>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</si>
  <si>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</si>
  <si>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</si>
  <si>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</si>
  <si>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</si>
  <si>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</si>
  <si>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</si>
  <si>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</si>
  <si>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</si>
  <si>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</si>
  <si>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</si>
  <si>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</si>
  <si>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</si>
  <si>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</si>
  <si>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</si>
  <si>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</si>
  <si>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</si>
  <si>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</si>
  <si>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</si>
  <si>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</si>
  <si>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</si>
  <si>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</si>
  <si>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</si>
  <si>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</si>
  <si>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</si>
  <si>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</si>
  <si>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</si>
  <si>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</si>
  <si>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</si>
  <si>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</si>
  <si>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</si>
  <si>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</si>
  <si>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</si>
  <si>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</si>
  <si>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</si>
  <si>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</si>
  <si>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</si>
  <si>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</si>
  <si>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</si>
  <si>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</si>
  <si>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</si>
  <si>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</si>
  <si>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</si>
  <si>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</si>
  <si>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</si>
  <si>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</si>
  <si>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</si>
  <si>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</si>
  <si>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</si>
  <si>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</si>
  <si>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</si>
  <si>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</si>
  <si>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</si>
  <si>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</si>
  <si>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</si>
  <si>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</si>
  <si>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</si>
  <si>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</si>
  <si>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</si>
  <si>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</si>
  <si>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</si>
  <si>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</si>
  <si>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</si>
  <si>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</si>
  <si>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</si>
  <si>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</si>
  <si>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</si>
  <si>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</si>
  <si>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</si>
  <si>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</si>
  <si>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</si>
  <si>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</si>
  <si>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</si>
  <si>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</si>
  <si>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</si>
  <si>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</si>
  <si>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</si>
  <si>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</si>
  <si>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</si>
  <si>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</si>
  <si>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</si>
  <si>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</si>
  <si>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</si>
  <si>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</si>
  <si>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</si>
  <si>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</si>
  <si>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</si>
  <si>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</si>
  <si>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</si>
  <si>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</si>
  <si>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</si>
  <si>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</si>
  <si>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</si>
  <si>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</si>
  <si>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</si>
  <si>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</si>
  <si>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</si>
  <si>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</si>
  <si>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</si>
  <si>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</si>
  <si>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</si>
  <si>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</si>
  <si>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</si>
  <si>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</si>
  <si>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</si>
  <si>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</si>
  <si>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</si>
  <si>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</si>
  <si>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</si>
  <si>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</si>
  <si>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</si>
  <si>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</si>
  <si>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</si>
  <si>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</si>
  <si>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</si>
  <si>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</si>
  <si>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</si>
  <si>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</si>
  <si>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</si>
  <si>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</si>
  <si>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</si>
  <si>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</si>
  <si>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</si>
  <si>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</si>
  <si>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</si>
  <si>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</si>
  <si>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</si>
  <si>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</si>
  <si>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</si>
  <si>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</si>
  <si>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</si>
  <si>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</si>
  <si>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</si>
  <si>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</si>
  <si>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</si>
  <si>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</si>
  <si>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</si>
  <si>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</si>
  <si>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</si>
  <si>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</si>
  <si>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</si>
  <si>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</si>
  <si>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</si>
  <si>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</si>
  <si>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</si>
  <si>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</si>
  <si>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</si>
  <si>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</si>
  <si>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</si>
  <si>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</si>
  <si>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</si>
  <si>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</si>
  <si>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</si>
  <si>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</si>
  <si>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</si>
  <si>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</si>
  <si>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</si>
  <si>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</si>
  <si>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</si>
  <si>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</si>
  <si>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</si>
  <si>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</si>
  <si>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</si>
  <si>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</si>
  <si>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</si>
  <si>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</si>
  <si>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</si>
  <si>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</si>
  <si>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</si>
  <si>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</si>
  <si>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</si>
  <si>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</si>
  <si>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</si>
  <si>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</si>
  <si>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</si>
  <si>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</si>
  <si>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</si>
  <si>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</si>
  <si>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</si>
  <si>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</si>
  <si>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</si>
  <si>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</si>
  <si>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</si>
  <si>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</si>
  <si>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</si>
  <si>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</si>
  <si>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</si>
  <si>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</si>
  <si>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</si>
  <si>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</si>
  <si>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</si>
  <si>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</si>
  <si>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</si>
  <si>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</si>
  <si>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</si>
  <si>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</si>
  <si>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</si>
  <si>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</si>
  <si>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</si>
  <si>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</si>
  <si>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</si>
  <si>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</si>
  <si>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</si>
  <si>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</si>
  <si>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</si>
  <si>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</si>
  <si>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</si>
  <si>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</si>
  <si>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</si>
  <si>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</si>
  <si>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</si>
  <si>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</si>
  <si>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</si>
  <si>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</si>
  <si>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</si>
  <si>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</si>
  <si>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</si>
  <si>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</si>
  <si>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</si>
  <si>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</si>
  <si>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</si>
  <si>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</si>
  <si>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</si>
  <si>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</si>
  <si>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</si>
  <si>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</si>
  <si>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</si>
  <si>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</si>
  <si>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</si>
  <si>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</si>
  <si>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</si>
  <si>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</si>
  <si>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</si>
  <si>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</si>
  <si>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</si>
  <si>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</si>
  <si>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</si>
  <si>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</si>
  <si>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</si>
  <si>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</si>
  <si>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</si>
  <si>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</si>
  <si>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</si>
  <si>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</si>
  <si>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</si>
  <si>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</si>
  <si>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</si>
  <si>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</si>
  <si>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</si>
  <si>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</si>
  <si>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</si>
  <si>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</si>
  <si>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</si>
  <si>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</si>
  <si>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</si>
  <si>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</si>
  <si>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</si>
  <si>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</si>
  <si>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</si>
  <si>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</si>
  <si>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</si>
  <si>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</si>
  <si>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</si>
  <si>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</si>
  <si>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</si>
  <si>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</si>
  <si>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</si>
  <si>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</si>
  <si>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</si>
  <si>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</si>
  <si>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</si>
  <si>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</si>
  <si>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</si>
  <si>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</si>
  <si>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</si>
  <si>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</si>
  <si>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</si>
  <si>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</si>
  <si>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</si>
  <si>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</si>
  <si>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</si>
  <si>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</si>
  <si>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</si>
  <si>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</si>
  <si>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</si>
  <si>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</si>
  <si>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</si>
  <si>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</si>
  <si>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</si>
  <si>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</si>
  <si>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</si>
  <si>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</si>
  <si>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</si>
  <si>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</si>
  <si>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</si>
  <si>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</si>
  <si>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</si>
  <si>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</si>
  <si>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</si>
  <si>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</si>
  <si>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</si>
  <si>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</si>
  <si>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</si>
  <si>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</si>
  <si>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</si>
  <si>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</si>
  <si>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</si>
  <si>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</si>
  <si>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</si>
  <si>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</si>
  <si>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</si>
  <si>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</si>
  <si>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</si>
  <si>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</si>
  <si>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</si>
  <si>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</si>
  <si>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</si>
  <si>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</si>
  <si>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</si>
  <si>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</si>
  <si>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</si>
  <si>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</si>
  <si>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</si>
  <si>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</si>
  <si>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</si>
  <si>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</si>
  <si>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</si>
  <si>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</si>
  <si>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</si>
  <si>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</si>
  <si>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</si>
  <si>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</si>
  <si>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</si>
  <si>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</si>
  <si>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</si>
  <si>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</si>
  <si>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</si>
  <si>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</si>
  <si>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</si>
  <si>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</si>
  <si>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</si>
  <si>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</si>
  <si>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</si>
  <si>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</si>
  <si>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</si>
  <si>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</si>
  <si>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</si>
  <si>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</si>
  <si>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</si>
  <si>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</si>
  <si>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</si>
  <si>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</si>
  <si>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</si>
  <si>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</si>
  <si>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</si>
  <si>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</si>
  <si>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</si>
  <si>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</si>
  <si>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</si>
  <si>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</si>
  <si>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</si>
  <si>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</si>
  <si>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</si>
  <si>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</si>
  <si>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</si>
  <si>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</si>
  <si>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</si>
  <si>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</si>
  <si>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</si>
  <si>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</si>
  <si>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</si>
  <si>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</si>
  <si>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</si>
  <si>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</si>
  <si>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</si>
  <si>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</si>
  <si>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</si>
  <si>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</si>
  <si>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</si>
  <si>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</si>
  <si>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</si>
  <si>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</si>
  <si>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</si>
  <si>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</si>
  <si>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</si>
  <si>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</si>
  <si>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</si>
  <si>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</si>
  <si>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</si>
  <si>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</si>
  <si>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</si>
  <si>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</si>
  <si>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</si>
  <si>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</si>
  <si>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</si>
  <si>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</si>
  <si>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</si>
  <si>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</si>
  <si>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</si>
  <si>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</si>
  <si>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</si>
  <si>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</si>
  <si>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</si>
  <si>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</si>
  <si>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</si>
  <si>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</si>
  <si>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</si>
  <si>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</si>
  <si>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</si>
  <si>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</si>
  <si>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</si>
  <si>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</si>
  <si>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</si>
  <si>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</si>
  <si>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</si>
  <si>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</si>
  <si>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</si>
  <si>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</si>
  <si>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</si>
  <si>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</si>
  <si>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</si>
  <si>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</si>
  <si>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</si>
  <si>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</si>
  <si>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</si>
  <si>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</si>
  <si>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</si>
  <si>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</si>
  <si>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</si>
  <si>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</si>
  <si>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</si>
  <si>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</si>
  <si>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</si>
  <si>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</si>
  <si>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</si>
  <si>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</si>
  <si>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</si>
  <si>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</si>
  <si>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</si>
  <si>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</si>
  <si>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</si>
  <si>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</si>
  <si>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</si>
  <si>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</si>
  <si>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</si>
  <si>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</si>
  <si>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</si>
  <si>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</si>
  <si>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</si>
  <si>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</si>
  <si>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</si>
  <si>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</si>
  <si>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</si>
  <si>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</si>
  <si>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</si>
  <si>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</si>
  <si>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</si>
  <si>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</si>
  <si>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</si>
  <si>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</si>
  <si>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</si>
  <si>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</si>
  <si>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</si>
  <si>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</si>
  <si>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</si>
  <si>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</si>
  <si>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</si>
  <si>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</si>
  <si>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</si>
  <si>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</si>
  <si>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</si>
  <si>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</si>
  <si>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</si>
  <si>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</si>
  <si>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</si>
  <si>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</si>
  <si>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</si>
  <si>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</si>
  <si>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</si>
  <si>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</si>
  <si>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</si>
  <si>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</si>
  <si>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</si>
  <si>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</si>
  <si>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</si>
  <si>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</si>
  <si>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</si>
  <si>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</si>
  <si>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</si>
  <si>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</si>
  <si>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</si>
  <si>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</si>
  <si>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</si>
  <si>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</si>
  <si>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</si>
  <si>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</si>
  <si>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</si>
  <si>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</si>
  <si>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</si>
  <si>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</si>
  <si>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</si>
  <si>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</si>
  <si>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</si>
  <si>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</si>
  <si>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</si>
  <si>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</si>
  <si>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</si>
  <si>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</si>
  <si>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</si>
  <si>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</si>
  <si>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</si>
  <si>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</si>
  <si>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</si>
  <si>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</si>
  <si>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</si>
  <si>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</si>
  <si>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</si>
  <si>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</si>
  <si>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</si>
  <si>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</si>
  <si>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</si>
  <si>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</si>
  <si>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</si>
  <si>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</si>
  <si>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</si>
  <si>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</si>
  <si>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</si>
  <si>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</si>
  <si>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</si>
  <si>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</si>
  <si>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</si>
  <si>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</si>
  <si>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</si>
  <si>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</si>
  <si>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</si>
  <si>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</si>
  <si>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</si>
  <si>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</si>
  <si>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</si>
  <si>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</si>
  <si>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</si>
  <si>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</si>
  <si>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</si>
  <si>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</si>
  <si>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</si>
  <si>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</si>
  <si>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</si>
  <si>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</si>
  <si>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</si>
  <si>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</si>
  <si>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</si>
  <si>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</si>
  <si>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</si>
  <si>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</si>
  <si>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</si>
  <si>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</si>
  <si>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</si>
  <si>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</si>
  <si>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</si>
  <si>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</si>
  <si>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</si>
  <si>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</si>
  <si>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</si>
  <si>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</si>
  <si>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</si>
  <si>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</si>
  <si>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</si>
  <si>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</si>
  <si>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</si>
  <si>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</si>
  <si>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</si>
  <si>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</si>
  <si>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</si>
  <si>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</si>
  <si>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</si>
  <si>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</si>
  <si>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</si>
  <si>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</si>
  <si>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</si>
  <si>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</si>
  <si>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</si>
  <si>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</si>
  <si>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</si>
  <si>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</si>
  <si>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</si>
  <si>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</si>
  <si>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</si>
  <si>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</si>
  <si>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</si>
  <si>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</si>
  <si>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</si>
  <si>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</si>
  <si>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</si>
  <si>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</si>
  <si>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</si>
  <si>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</si>
  <si>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</si>
  <si>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</si>
  <si>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</si>
  <si>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</si>
  <si>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</si>
  <si>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</si>
  <si>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</si>
  <si>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</si>
  <si>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</si>
  <si>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</si>
  <si>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</si>
  <si>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</si>
  <si>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</si>
  <si>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</si>
  <si>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</si>
  <si>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</si>
  <si>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</si>
  <si>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</si>
  <si>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</si>
  <si>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</si>
  <si>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</si>
  <si>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</si>
  <si>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</si>
  <si>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</si>
  <si>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</si>
  <si>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</si>
  <si>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</si>
  <si>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</si>
  <si>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</si>
  <si>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</si>
  <si>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</si>
  <si>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</si>
  <si>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</si>
  <si>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</si>
  <si>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</si>
  <si>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</si>
  <si>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</si>
  <si>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</si>
  <si>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</si>
  <si>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</si>
  <si>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</si>
  <si>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</si>
  <si>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</si>
  <si>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</si>
  <si>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</si>
  <si>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</si>
  <si>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</si>
  <si>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</si>
  <si>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</si>
  <si>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</si>
  <si>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</si>
  <si>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</si>
  <si>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</si>
  <si>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</si>
  <si>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</si>
  <si>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</si>
  <si>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</si>
  <si>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</si>
  <si>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</si>
  <si>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</si>
  <si>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</si>
  <si>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</si>
  <si>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</si>
  <si>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</si>
  <si>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</si>
  <si>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</si>
  <si>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</si>
  <si>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</si>
  <si>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</si>
  <si>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</si>
  <si>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</si>
  <si>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</si>
  <si>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</si>
  <si>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</si>
  <si>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</si>
  <si>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</si>
  <si>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</si>
  <si>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</si>
  <si>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</si>
  <si>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</si>
  <si>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</si>
  <si>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</si>
  <si>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</si>
  <si>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</si>
  <si>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</si>
  <si>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</si>
  <si>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</si>
  <si>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</si>
  <si>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</si>
  <si>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</si>
  <si>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</si>
  <si>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</si>
  <si>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</si>
  <si>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</si>
  <si>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</si>
  <si>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</si>
  <si>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</si>
  <si>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</si>
  <si>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</si>
  <si>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</si>
  <si>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</si>
  <si>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</si>
  <si>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</si>
  <si>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</si>
  <si>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</si>
  <si>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</si>
  <si>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</si>
  <si>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</si>
  <si>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</si>
  <si>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</si>
  <si>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</si>
  <si>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</si>
  <si>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</si>
  <si>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</si>
  <si>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</si>
  <si>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</si>
  <si>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</si>
  <si>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</si>
  <si>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</si>
  <si>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</si>
  <si>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</si>
  <si>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</si>
  <si>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</si>
  <si>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</si>
  <si>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</si>
  <si>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</si>
  <si>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</si>
  <si>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</si>
  <si>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</si>
  <si>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</si>
  <si>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</si>
  <si>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</si>
  <si>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</si>
  <si>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</si>
  <si>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</si>
  <si>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</si>
  <si>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</si>
  <si>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</si>
  <si>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</si>
  <si>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</si>
  <si>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</si>
  <si>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</si>
  <si>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</si>
  <si>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</si>
  <si>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</si>
  <si>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</si>
  <si>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</si>
  <si>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</si>
  <si>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</si>
  <si>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</si>
  <si>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</si>
  <si>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</si>
  <si>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</si>
  <si>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</si>
  <si>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</si>
  <si>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</si>
  <si>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</si>
  <si>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</si>
  <si>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</si>
  <si>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</si>
  <si>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</si>
  <si>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</si>
  <si>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</si>
  <si>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</si>
  <si>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</si>
  <si>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</si>
  <si>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</si>
  <si>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</si>
  <si>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</si>
  <si>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</si>
  <si>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</si>
  <si>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</si>
  <si>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</si>
  <si>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</si>
  <si>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</si>
  <si>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</si>
  <si>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</si>
  <si>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</si>
  <si>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</si>
  <si>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</si>
  <si>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</si>
  <si>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</si>
  <si>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</si>
  <si>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</si>
  <si>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</si>
  <si>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</si>
  <si>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</si>
  <si>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</si>
  <si>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</si>
  <si>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</si>
  <si>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</si>
  <si>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</si>
  <si>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</si>
  <si>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</si>
  <si>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</si>
  <si>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</si>
  <si>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</si>
  <si>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</si>
  <si>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</si>
  <si>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</si>
  <si>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</si>
  <si>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</si>
  <si>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</si>
  <si>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</si>
  <si>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</si>
  <si>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</si>
  <si>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</si>
  <si>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</si>
  <si>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</si>
  <si>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</si>
  <si>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</si>
  <si>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</si>
  <si>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</si>
  <si>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</si>
  <si>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</si>
  <si>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</si>
  <si>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</si>
  <si>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</si>
  <si>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</si>
  <si>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</si>
  <si>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</si>
  <si>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</si>
  <si>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</si>
  <si>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</si>
  <si>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</si>
  <si>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</si>
  <si>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</si>
  <si>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</si>
  <si>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</si>
  <si>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</si>
  <si>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</si>
  <si>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</si>
  <si>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</si>
  <si>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</si>
  <si>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</si>
  <si>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</si>
  <si>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</si>
  <si>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</si>
  <si>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</si>
  <si>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</si>
  <si>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</si>
  <si>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</si>
  <si>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</si>
  <si>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</si>
  <si>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</si>
  <si>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</si>
  <si>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</si>
  <si>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</si>
  <si>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</si>
  <si>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</si>
  <si>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</si>
  <si>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</si>
  <si>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</si>
  <si>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</si>
  <si>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</si>
  <si>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</si>
  <si>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</si>
  <si>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</si>
  <si>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</si>
  <si>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</si>
  <si>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</si>
  <si>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</si>
  <si>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</si>
  <si>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</si>
  <si>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</si>
  <si>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</si>
  <si>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</si>
  <si>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</si>
  <si>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</si>
  <si>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</si>
  <si>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</si>
  <si>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</si>
  <si>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</si>
  <si>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</si>
  <si>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</si>
  <si>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</si>
  <si>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</si>
  <si>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</si>
  <si>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</si>
  <si>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</si>
  <si>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</si>
  <si>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</si>
  <si>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</si>
  <si>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</si>
  <si>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</si>
  <si>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</si>
  <si>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</si>
  <si>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</si>
  <si>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</si>
  <si>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</si>
  <si>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</si>
  <si>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</si>
  <si>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</si>
  <si>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</si>
  <si>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</si>
  <si>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</si>
  <si>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</si>
  <si>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</si>
  <si>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</si>
  <si>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</si>
  <si>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</si>
  <si>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</si>
  <si>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</si>
  <si>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</si>
  <si>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</si>
  <si>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</si>
  <si>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</si>
  <si>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</si>
  <si>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</si>
  <si>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</si>
  <si>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</si>
  <si>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</si>
  <si>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</si>
  <si>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</si>
  <si>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</si>
  <si>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</si>
  <si>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</si>
  <si>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</si>
  <si>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</si>
  <si>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</si>
  <si>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</si>
  <si>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</si>
  <si>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</si>
  <si>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</si>
  <si>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</si>
  <si>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</si>
  <si>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</si>
  <si>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</si>
  <si>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</si>
  <si>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</si>
  <si>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</si>
  <si>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</si>
  <si>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</si>
  <si>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</si>
  <si>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</si>
  <si>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</si>
  <si>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</si>
  <si>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</si>
  <si>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</si>
  <si>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</si>
  <si>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</si>
  <si>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</si>
  <si>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</si>
  <si>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</si>
  <si>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</si>
  <si>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</si>
  <si>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</si>
  <si>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</si>
  <si>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</si>
  <si>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</si>
  <si>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</si>
  <si>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</si>
  <si>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</si>
  <si>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</si>
  <si>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</si>
  <si>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</si>
  <si>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</si>
  <si>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</si>
  <si>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</si>
  <si>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</si>
  <si>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</si>
  <si>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</si>
  <si>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</si>
  <si>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</si>
  <si>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</si>
  <si>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</si>
  <si>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</si>
  <si>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</si>
  <si>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</si>
  <si>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</si>
  <si>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</si>
  <si>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</si>
  <si>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</si>
  <si>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</si>
  <si>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</si>
  <si>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</si>
  <si>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</si>
  <si>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</si>
  <si>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</si>
  <si>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</si>
  <si>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</si>
  <si>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</si>
  <si>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</si>
  <si>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</si>
  <si>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</si>
  <si>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</si>
  <si>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</si>
  <si>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</si>
  <si>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</si>
  <si>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</si>
  <si>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</si>
  <si>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</si>
  <si>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</si>
  <si>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</si>
  <si>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</si>
  <si>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</si>
  <si>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</si>
  <si>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</si>
  <si>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</si>
  <si>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</si>
  <si>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</si>
  <si>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</si>
  <si>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</si>
  <si>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</si>
  <si>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</si>
  <si>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</si>
  <si>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</si>
  <si>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</si>
  <si>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</si>
  <si>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</si>
  <si>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</si>
  <si>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</si>
  <si>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</si>
  <si>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</si>
  <si>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</si>
  <si>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</si>
  <si>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</si>
  <si>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</si>
  <si>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</si>
  <si>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</si>
  <si>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</si>
  <si>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</si>
  <si>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</si>
  <si>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</si>
  <si>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</si>
  <si>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</si>
  <si>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</si>
  <si>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</si>
  <si>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</si>
  <si>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</si>
  <si>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</si>
  <si>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</si>
  <si>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</si>
  <si>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</si>
  <si>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</si>
  <si>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</si>
  <si>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</si>
  <si>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</si>
  <si>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</si>
  <si>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</si>
  <si>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</si>
  <si>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</si>
  <si>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</si>
  <si>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</si>
  <si>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</si>
  <si>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</si>
  <si>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</si>
  <si>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</si>
  <si>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</si>
  <si>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</si>
  <si>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</si>
  <si>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</si>
  <si>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</si>
  <si>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</si>
  <si>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</si>
  <si>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</si>
  <si>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</si>
  <si>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</si>
  <si>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</si>
  <si>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</si>
  <si>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</si>
  <si>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</si>
  <si>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</si>
  <si>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</si>
  <si>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</si>
  <si>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</si>
  <si>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</si>
  <si>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</si>
  <si>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</si>
  <si>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</si>
  <si>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</si>
  <si>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</si>
  <si>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</si>
  <si>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</si>
  <si>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</si>
  <si>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</si>
  <si>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</si>
  <si>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</si>
  <si>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</si>
  <si>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</si>
  <si>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</si>
  <si>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</si>
  <si>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</si>
  <si>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</si>
  <si>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</si>
  <si>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</si>
  <si>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</si>
  <si>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</si>
  <si>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</si>
  <si>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</si>
  <si>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</si>
  <si>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</si>
  <si>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</si>
  <si>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</si>
  <si>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</si>
  <si>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</si>
  <si>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</si>
  <si>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</si>
  <si>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</si>
  <si>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</si>
  <si>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</si>
  <si>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</si>
  <si>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</si>
  <si>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</si>
  <si>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</si>
  <si>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</si>
  <si>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</si>
  <si>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</si>
  <si>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</si>
  <si>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</si>
  <si>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</si>
  <si>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</si>
  <si>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</si>
  <si>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</si>
  <si>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</si>
  <si>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</si>
  <si>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</si>
  <si>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</si>
  <si>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</si>
  <si>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</si>
  <si>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</si>
  <si>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</si>
  <si>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</si>
  <si>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</si>
  <si>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</si>
  <si>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</si>
  <si>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</si>
  <si>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</si>
  <si>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</si>
  <si>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</si>
  <si>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</si>
  <si>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</si>
  <si>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</si>
  <si>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</si>
  <si>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</si>
  <si>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</si>
  <si>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</si>
  <si>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</si>
  <si>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</si>
  <si>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</si>
  <si>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</si>
  <si>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</si>
  <si>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</si>
  <si>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</si>
  <si>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</si>
  <si>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</si>
  <si>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</si>
  <si>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</si>
  <si>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</si>
  <si>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</si>
  <si>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</si>
  <si>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</si>
  <si>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</si>
  <si>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</si>
  <si>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</si>
  <si>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</si>
  <si>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</si>
  <si>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</si>
  <si>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</si>
  <si>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</si>
  <si>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</si>
  <si>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</si>
  <si>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</si>
  <si>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</si>
  <si>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</si>
  <si>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</si>
  <si>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</si>
  <si>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</si>
  <si>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</si>
  <si>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</si>
  <si>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</si>
  <si>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</si>
  <si>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</si>
  <si>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</si>
  <si>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</si>
  <si>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</si>
  <si>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</si>
  <si>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</si>
  <si>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</si>
  <si>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</si>
  <si>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</si>
  <si>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</si>
  <si>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</si>
  <si>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</si>
  <si>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</si>
  <si>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</si>
  <si>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</si>
  <si>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</si>
  <si>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</si>
  <si>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</si>
  <si>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</si>
  <si>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</si>
  <si>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</si>
  <si>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</si>
  <si>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</si>
  <si>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</si>
  <si>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</si>
  <si>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</si>
  <si>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</si>
  <si>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</si>
  <si>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</si>
  <si>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</si>
  <si>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</si>
  <si>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</si>
  <si>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</si>
  <si>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</si>
  <si>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</si>
  <si>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</si>
  <si>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</si>
  <si>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</si>
  <si>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</si>
  <si>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</si>
  <si>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</si>
  <si>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</si>
  <si>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</si>
  <si>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</si>
  <si>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</si>
  <si>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</si>
  <si>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</si>
  <si>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</si>
  <si>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</si>
  <si>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</si>
  <si>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</si>
  <si>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</si>
  <si>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</si>
  <si>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</si>
  <si>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</si>
  <si>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</si>
  <si>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</si>
  <si>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</si>
  <si>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</si>
  <si>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</si>
  <si>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</si>
  <si>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</si>
  <si>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</si>
  <si>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</si>
  <si>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</si>
  <si>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</si>
  <si>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</si>
  <si>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</si>
  <si>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</si>
  <si>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</si>
  <si>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</si>
  <si>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</si>
  <si>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</si>
  <si>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</si>
  <si>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</si>
  <si>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</si>
  <si>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</si>
  <si>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</si>
  <si>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</si>
  <si>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</si>
  <si>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</si>
  <si>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</si>
  <si>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</si>
  <si>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</si>
  <si>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</si>
  <si>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</si>
  <si>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</si>
  <si>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</si>
  <si>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</si>
  <si>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</si>
  <si>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</si>
  <si>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</si>
  <si>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</si>
  <si>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</si>
  <si>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</si>
  <si>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</si>
  <si>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</si>
  <si>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</si>
  <si>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</si>
  <si>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</si>
  <si>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</si>
  <si>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</si>
  <si>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</si>
  <si>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</si>
  <si>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</si>
  <si>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</si>
  <si>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</si>
  <si>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</si>
  <si>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</si>
  <si>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</si>
  <si>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</si>
  <si>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</si>
  <si>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</si>
  <si>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</si>
  <si>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</si>
  <si>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</si>
  <si>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</si>
  <si>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</si>
  <si>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</si>
  <si>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</si>
  <si>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</si>
  <si>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</si>
  <si>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</si>
  <si>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</si>
  <si>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</si>
  <si>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</si>
  <si>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</si>
  <si>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</si>
  <si>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</si>
  <si>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</si>
  <si>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</si>
  <si>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</si>
  <si>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</si>
  <si>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</si>
  <si>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</si>
  <si>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</si>
  <si>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</si>
  <si>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</si>
  <si>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</si>
  <si>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</si>
  <si>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</si>
  <si>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</si>
  <si>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</si>
  <si>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</si>
  <si>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</si>
  <si>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</si>
  <si>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</si>
  <si>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</si>
  <si>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</si>
  <si>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</si>
  <si>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</si>
  <si>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</si>
  <si>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</si>
  <si>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</si>
  <si>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</si>
  <si>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</si>
  <si>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</si>
  <si>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</si>
  <si>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</si>
  <si>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</si>
  <si>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</si>
  <si>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</si>
  <si>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</si>
  <si>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</si>
  <si>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</si>
  <si>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</si>
  <si>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</si>
  <si>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</si>
  <si>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</si>
  <si>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</si>
  <si>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</si>
  <si>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</si>
  <si>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</si>
  <si>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</si>
  <si>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</si>
  <si>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</si>
  <si>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</si>
  <si>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</si>
  <si>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</si>
  <si>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</si>
  <si>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</si>
  <si>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</si>
  <si>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</si>
  <si>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</si>
  <si>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</si>
  <si>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</si>
  <si>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</si>
  <si>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</si>
  <si>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</si>
  <si>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</si>
  <si>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</si>
  <si>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</si>
  <si>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</si>
  <si>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</si>
  <si>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</si>
  <si>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</si>
  <si>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</si>
  <si>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</si>
  <si>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</si>
  <si>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</si>
  <si>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</si>
  <si>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</si>
  <si>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</si>
  <si>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</si>
  <si>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</si>
  <si>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</si>
  <si>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</si>
  <si>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</si>
  <si>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</si>
  <si>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</si>
  <si>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</si>
  <si>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</si>
  <si>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</si>
  <si>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</si>
  <si>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</si>
  <si>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</si>
  <si>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</si>
  <si>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</si>
  <si>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</si>
  <si>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</si>
  <si>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</si>
  <si>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</si>
  <si>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</si>
  <si>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</si>
  <si>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</si>
  <si>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</si>
  <si>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</si>
  <si>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</si>
  <si>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</si>
  <si>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</si>
  <si>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</si>
  <si>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</si>
  <si>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</si>
  <si>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</si>
  <si>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</si>
  <si>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</si>
  <si>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</si>
  <si>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</si>
  <si>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</si>
  <si>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</si>
  <si>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</si>
  <si>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</si>
  <si>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</si>
  <si>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</si>
  <si>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</si>
  <si>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</si>
  <si>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</si>
  <si>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</si>
  <si>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</si>
  <si>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</si>
  <si>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</si>
  <si>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</si>
  <si>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</si>
  <si>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</si>
  <si>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</si>
  <si>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</si>
  <si>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</si>
  <si>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</si>
  <si>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</si>
  <si>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</si>
  <si>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</si>
  <si>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</si>
  <si>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</si>
  <si>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</si>
  <si>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</si>
  <si>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</si>
  <si>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</si>
  <si>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</si>
  <si>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</si>
  <si>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</si>
  <si>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</si>
  <si>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</si>
  <si>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</si>
  <si>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</si>
  <si>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</si>
  <si>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</si>
  <si>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</si>
  <si>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</si>
  <si>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</si>
  <si>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</si>
  <si>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</si>
  <si>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</si>
  <si>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</si>
  <si>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</si>
  <si>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</si>
  <si>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</si>
  <si>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</si>
  <si>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</si>
  <si>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</si>
  <si>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</si>
  <si>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</si>
  <si>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</si>
  <si>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</si>
  <si>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</si>
  <si>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</si>
  <si>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</si>
  <si>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</si>
  <si>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</si>
  <si>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</si>
  <si>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</si>
  <si>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</si>
  <si>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</si>
  <si>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</si>
  <si>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</si>
  <si>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</si>
  <si>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</si>
  <si>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</si>
  <si>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</si>
  <si>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</si>
  <si>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</si>
  <si>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</si>
  <si>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</si>
  <si>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</si>
  <si>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</si>
  <si>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</si>
  <si>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</si>
  <si>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</si>
  <si>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</si>
  <si>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</si>
  <si>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</si>
  <si>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</si>
  <si>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</si>
  <si>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</si>
  <si>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</si>
  <si>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</si>
  <si>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</si>
  <si>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</si>
  <si>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</si>
  <si>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</si>
  <si>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</si>
  <si>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</si>
  <si>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</si>
  <si>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</si>
  <si>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</si>
  <si>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</si>
  <si>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</si>
  <si>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</si>
  <si>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</si>
  <si>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</si>
  <si>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</si>
  <si>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</si>
  <si>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</si>
  <si>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</si>
  <si>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</si>
  <si>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</si>
  <si>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</si>
  <si>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</si>
  <si>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</si>
  <si>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</si>
  <si>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</si>
  <si>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</si>
  <si>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</si>
  <si>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</si>
  <si>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</si>
  <si>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</si>
  <si>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</si>
  <si>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</si>
  <si>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</si>
  <si>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</si>
  <si>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</si>
  <si>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</si>
  <si>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</si>
  <si>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</si>
  <si>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</si>
  <si>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</si>
  <si>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</si>
  <si>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</si>
  <si>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</si>
  <si>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</si>
  <si>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</si>
  <si>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</si>
  <si>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</si>
  <si>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</si>
  <si>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</si>
  <si>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</si>
  <si>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</si>
  <si>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</si>
  <si>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</si>
  <si>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</si>
  <si>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</si>
  <si>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</si>
  <si>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</si>
  <si>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</si>
  <si>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</si>
  <si>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</si>
  <si>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</si>
  <si>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</si>
  <si>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</si>
  <si>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</si>
  <si>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</si>
  <si>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</si>
  <si>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</si>
  <si>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</si>
  <si>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</si>
  <si>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</si>
  <si>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</si>
  <si>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</si>
  <si>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</si>
  <si>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</si>
  <si>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</si>
  <si>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</si>
  <si>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</si>
  <si>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</si>
  <si>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</si>
  <si>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</si>
  <si>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</si>
  <si>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</si>
  <si>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</si>
  <si>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</si>
  <si>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</si>
  <si>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</si>
  <si>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</si>
  <si>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</si>
  <si>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</si>
  <si>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</si>
  <si>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</si>
  <si>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</si>
  <si>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</si>
  <si>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</si>
  <si>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</si>
  <si>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</si>
  <si>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</si>
  <si>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</si>
  <si>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</si>
  <si>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</si>
  <si>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</si>
  <si>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</si>
  <si>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</si>
  <si>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</si>
  <si>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</si>
  <si>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</si>
  <si>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</si>
  <si>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</si>
  <si>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</si>
  <si>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</si>
  <si>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</si>
  <si>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</si>
  <si>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</si>
  <si>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</si>
  <si>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</si>
  <si>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</si>
  <si>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</si>
  <si>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</si>
  <si>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</si>
  <si>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</si>
  <si>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</si>
  <si>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</si>
  <si>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</si>
  <si>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</si>
  <si>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</si>
  <si>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</si>
  <si>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</si>
  <si>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</si>
  <si>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</si>
  <si>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</si>
  <si>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</si>
  <si>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</si>
  <si>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</si>
  <si>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</si>
  <si>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</si>
  <si>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</si>
  <si>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</si>
  <si>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</si>
  <si>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</si>
  <si>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</si>
  <si>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</si>
  <si>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</si>
  <si>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</si>
  <si>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</si>
  <si>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</si>
  <si>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</si>
  <si>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</si>
  <si>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</si>
  <si>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</si>
  <si>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</si>
  <si>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</si>
  <si>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</si>
  <si>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</si>
  <si>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</si>
  <si>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</si>
  <si>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</si>
  <si>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</si>
  <si>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</si>
  <si>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</si>
  <si>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</si>
  <si>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</si>
  <si>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</si>
  <si>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</si>
  <si>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</si>
  <si>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</si>
  <si>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</si>
  <si>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</si>
  <si>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</si>
  <si>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</si>
  <si>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</si>
  <si>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</si>
  <si>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</si>
  <si>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</si>
  <si>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</si>
  <si>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</si>
  <si>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</si>
  <si>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</si>
  <si>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</si>
  <si>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</si>
  <si>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</si>
  <si>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</si>
  <si>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</si>
  <si>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</si>
  <si>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</si>
  <si>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</si>
  <si>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</si>
  <si>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</si>
  <si>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</si>
  <si>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</si>
  <si>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</si>
  <si>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</si>
  <si>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</si>
  <si>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</si>
  <si>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</si>
  <si>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</si>
  <si>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</si>
  <si>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</si>
  <si>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</si>
  <si>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</si>
  <si>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</si>
  <si>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</si>
  <si>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</si>
  <si>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</si>
  <si>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</si>
  <si>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</si>
  <si>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</si>
  <si>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</si>
  <si>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</si>
  <si>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</si>
  <si>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</si>
  <si>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</si>
  <si>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</si>
  <si>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</si>
  <si>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</si>
  <si>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</si>
  <si>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</si>
  <si>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</si>
  <si>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</si>
  <si>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</si>
  <si>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</si>
  <si>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</si>
  <si>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</si>
  <si>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</si>
  <si>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</si>
  <si>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</si>
  <si>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</si>
  <si>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</si>
  <si>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</si>
  <si>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</si>
  <si>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</si>
  <si>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</si>
  <si>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</si>
  <si>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</si>
  <si>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</si>
  <si>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</si>
  <si>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</si>
  <si>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</si>
  <si>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</si>
  <si>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</si>
  <si>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</si>
  <si>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</si>
  <si>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</si>
  <si>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</si>
  <si>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</si>
  <si>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</si>
  <si>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</si>
  <si>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</si>
  <si>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</si>
  <si>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</si>
  <si>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</si>
  <si>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</si>
  <si>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</si>
  <si>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</si>
  <si>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</si>
  <si>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</si>
  <si>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</si>
  <si>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</si>
  <si>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</si>
  <si>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</si>
  <si>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</si>
  <si>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</si>
  <si>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</si>
  <si>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</si>
  <si>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</si>
  <si>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</si>
  <si>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</si>
  <si>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</si>
  <si>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</si>
  <si>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</si>
  <si>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</si>
  <si>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</si>
  <si>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</si>
  <si>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</si>
  <si>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</si>
  <si>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</si>
  <si>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</si>
  <si>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</si>
  <si>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</si>
  <si>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</si>
  <si>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</si>
  <si>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</si>
  <si>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</si>
  <si>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</si>
  <si>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</si>
  <si>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</si>
  <si>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</si>
  <si>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</si>
  <si>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</si>
  <si>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</si>
  <si>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</si>
  <si>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</si>
  <si>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</si>
  <si>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</si>
  <si>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</si>
  <si>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</si>
  <si>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</si>
  <si>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</si>
  <si>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</si>
  <si>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</si>
  <si>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</si>
  <si>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</si>
  <si>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</si>
  <si>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</si>
  <si>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</si>
  <si>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</si>
  <si>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</si>
  <si>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</si>
  <si>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</si>
  <si>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</si>
  <si>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</si>
  <si>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</si>
  <si>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</si>
  <si>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</si>
  <si>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</si>
  <si>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</si>
  <si>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</si>
  <si>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</si>
  <si>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</si>
  <si>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</si>
  <si>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</si>
  <si>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</si>
  <si>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</si>
  <si>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</si>
  <si>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</si>
  <si>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</si>
  <si>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</si>
  <si>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</si>
  <si>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</si>
  <si>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</si>
  <si>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</si>
  <si>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</si>
  <si>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</si>
  <si>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</si>
  <si>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</si>
  <si>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</si>
  <si>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</si>
  <si>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</si>
  <si>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</si>
  <si>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</si>
  <si>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</si>
  <si>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</si>
  <si>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</si>
  <si>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</si>
  <si>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</si>
  <si>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</si>
  <si>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</si>
  <si>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</si>
  <si>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</si>
  <si>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</si>
  <si>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</si>
  <si>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</si>
  <si>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</si>
  <si>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</si>
  <si>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</si>
  <si>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</si>
  <si>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</si>
  <si>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</si>
  <si>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</si>
  <si>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</si>
  <si>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</si>
  <si>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</si>
  <si>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</si>
  <si>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</si>
  <si>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</si>
  <si>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</si>
  <si>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</si>
  <si>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</si>
  <si>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</si>
  <si>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</si>
  <si>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</si>
  <si>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</si>
  <si>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</si>
  <si>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</si>
  <si>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</si>
  <si>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</si>
  <si>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</si>
  <si>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</si>
  <si>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</si>
  <si>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</si>
  <si>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</si>
  <si>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</si>
  <si>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</si>
  <si>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</si>
  <si>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</si>
  <si>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</si>
  <si>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</si>
  <si>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</si>
  <si>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</si>
  <si>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</si>
  <si>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</si>
  <si>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</si>
  <si>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</si>
  <si>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</si>
  <si>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</si>
  <si>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</si>
  <si>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</si>
  <si>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</si>
  <si>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</si>
  <si>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</si>
  <si>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</si>
  <si>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</si>
  <si>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</si>
  <si>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</si>
  <si>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</si>
  <si>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</si>
  <si>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</si>
  <si>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</si>
  <si>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</si>
  <si>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</si>
  <si>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</si>
  <si>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</si>
  <si>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</si>
  <si>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</si>
  <si>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</si>
  <si>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</si>
  <si>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</si>
  <si>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</si>
  <si>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</si>
  <si>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</si>
  <si>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</si>
  <si>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</si>
  <si>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</si>
  <si>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</si>
  <si>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</si>
  <si>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</si>
  <si>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</si>
  <si>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</si>
  <si>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</si>
  <si>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</si>
  <si>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</si>
  <si>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</si>
  <si>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</si>
  <si>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</si>
  <si>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</si>
  <si>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</si>
  <si>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</si>
  <si>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</si>
  <si>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</si>
  <si>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</si>
  <si>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</si>
  <si>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</si>
  <si>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</si>
  <si>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</si>
  <si>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</si>
  <si>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</si>
  <si>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</si>
  <si>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</si>
  <si>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</si>
  <si>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</si>
  <si>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</si>
  <si>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</si>
  <si>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</si>
  <si>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</si>
  <si>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</si>
  <si>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</si>
  <si>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</si>
  <si>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</si>
  <si>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</si>
  <si>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</si>
  <si>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</si>
  <si>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</si>
  <si>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</si>
  <si>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</si>
  <si>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</si>
  <si>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</si>
  <si>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</si>
  <si>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</si>
  <si>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</si>
  <si>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</si>
  <si>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</si>
  <si>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</si>
  <si>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</si>
  <si>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</si>
  <si>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</si>
  <si>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</si>
  <si>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</si>
  <si>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</si>
  <si>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</si>
  <si>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</si>
  <si>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</si>
  <si>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</si>
  <si>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</si>
  <si>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</si>
  <si>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</si>
  <si>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</si>
  <si>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</si>
  <si>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</si>
  <si>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</si>
  <si>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</si>
  <si>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</si>
  <si>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</si>
  <si>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</si>
  <si>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</si>
  <si>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</si>
  <si>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</si>
  <si>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</si>
  <si>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</si>
  <si>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</si>
  <si>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</si>
  <si>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</si>
  <si>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</si>
  <si>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</si>
  <si>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</si>
  <si>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</si>
  <si>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</si>
  <si>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</si>
  <si>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</si>
  <si>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</si>
  <si>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</si>
  <si>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</si>
  <si>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</si>
  <si>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</si>
  <si>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</si>
  <si>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</si>
  <si>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</si>
  <si>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</si>
  <si>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</si>
  <si>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</si>
  <si>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</si>
  <si>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</si>
  <si>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</si>
  <si>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</si>
  <si>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</si>
  <si>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</si>
  <si>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</si>
  <si>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</si>
  <si>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</si>
  <si>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</si>
  <si>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</si>
  <si>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</si>
  <si>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</si>
  <si>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</si>
  <si>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</si>
  <si>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</si>
  <si>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</si>
  <si>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</si>
  <si>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</si>
  <si>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</si>
  <si>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</si>
  <si>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</si>
  <si>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</si>
  <si>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</si>
  <si>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</si>
  <si>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</si>
  <si>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</si>
  <si>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</si>
  <si>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</si>
  <si>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</si>
  <si>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</si>
  <si>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</si>
  <si>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</si>
  <si>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</si>
  <si>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</si>
  <si>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</si>
  <si>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</si>
  <si>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</si>
  <si>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</si>
  <si>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</si>
  <si>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</si>
  <si>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</si>
  <si>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</si>
  <si>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</si>
  <si>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</si>
  <si>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</si>
  <si>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</si>
  <si>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</si>
  <si>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</si>
  <si>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</si>
  <si>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</si>
  <si>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</si>
  <si>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</si>
  <si>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</si>
  <si>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</si>
  <si>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</si>
  <si>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</si>
  <si>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</si>
  <si>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</si>
  <si>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</si>
  <si>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</si>
  <si>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</si>
  <si>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</si>
  <si>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</si>
  <si>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</si>
  <si>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</si>
  <si>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</si>
  <si>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</si>
  <si>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</si>
  <si>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</si>
  <si>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</si>
  <si>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</si>
  <si>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</si>
  <si>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</si>
  <si>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</si>
  <si>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</si>
  <si>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</si>
  <si>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</si>
  <si>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</si>
  <si>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</si>
  <si>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</si>
  <si>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</si>
  <si>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</si>
  <si>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</si>
  <si>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</si>
  <si>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</si>
  <si>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</si>
  <si>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</si>
  <si>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</si>
  <si>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</si>
  <si>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</si>
  <si>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</si>
  <si>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</si>
  <si>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</si>
  <si>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</si>
  <si>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</si>
  <si>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</si>
  <si>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</si>
  <si>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</si>
  <si>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</si>
  <si>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</si>
  <si>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</si>
  <si>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</si>
  <si>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</si>
  <si>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</si>
  <si>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</si>
  <si>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</si>
  <si>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</si>
  <si>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</si>
  <si>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</si>
  <si>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</si>
  <si>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</si>
  <si>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</si>
  <si>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</si>
  <si>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</si>
  <si>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</si>
  <si>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</si>
  <si>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</si>
  <si>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</si>
  <si>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</si>
  <si>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</si>
  <si>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</si>
  <si>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</si>
  <si>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</si>
  <si>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</si>
  <si>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</si>
  <si>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</si>
  <si>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</si>
  <si>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</si>
  <si>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</si>
  <si>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</si>
  <si>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</si>
  <si>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</si>
  <si>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</si>
  <si>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</si>
  <si>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</si>
  <si>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</si>
  <si>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</si>
  <si>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</si>
  <si>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</si>
  <si>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</si>
  <si>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</si>
  <si>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</si>
  <si>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</si>
  <si>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</si>
  <si>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</si>
  <si>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</si>
  <si>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</si>
  <si>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</si>
  <si>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</si>
  <si>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</si>
  <si>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</si>
  <si>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</si>
  <si>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</si>
  <si>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</si>
  <si>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</si>
  <si>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</si>
  <si>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</si>
  <si>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</si>
  <si>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</si>
  <si>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</si>
  <si>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</si>
  <si>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</si>
  <si>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</si>
  <si>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</si>
  <si>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</si>
  <si>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</si>
  <si>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</si>
  <si>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</si>
  <si>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</si>
  <si>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</si>
  <si>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</si>
  <si>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</si>
  <si>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</si>
  <si>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</si>
  <si>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</si>
  <si>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</si>
  <si>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</si>
  <si>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</si>
  <si>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</si>
  <si>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</si>
  <si>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</si>
  <si>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</si>
  <si>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</si>
  <si>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</si>
  <si>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</si>
  <si>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</si>
  <si>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</si>
  <si>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</si>
  <si>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</si>
  <si>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</si>
  <si>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</si>
  <si>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</si>
  <si>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</si>
  <si>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</si>
  <si>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</si>
  <si>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</si>
  <si>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</si>
  <si>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</si>
  <si>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</si>
  <si>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</si>
  <si>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</si>
  <si>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</si>
  <si>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</si>
  <si>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</si>
  <si>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</si>
  <si>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</si>
  <si>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</si>
  <si>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</si>
  <si>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</si>
  <si>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</si>
  <si>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</si>
  <si>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</si>
  <si>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</si>
  <si>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</si>
  <si>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</si>
  <si>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</si>
  <si>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</si>
  <si>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</si>
  <si>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</si>
  <si>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</si>
  <si>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</si>
  <si>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</si>
  <si>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</si>
  <si>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</si>
  <si>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</si>
  <si>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</si>
  <si>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</si>
  <si>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</si>
  <si>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</si>
  <si>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</si>
  <si>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</si>
  <si>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</si>
  <si>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</si>
  <si>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</si>
  <si>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</si>
  <si>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</si>
  <si>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</si>
  <si>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</si>
  <si>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</si>
  <si>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</si>
  <si>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</si>
  <si>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</si>
  <si>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</si>
  <si>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</si>
  <si>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</si>
  <si>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</si>
  <si>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</si>
  <si>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</si>
  <si>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</si>
  <si>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</si>
  <si>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</si>
  <si>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</si>
  <si>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</si>
  <si>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</si>
  <si>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</si>
  <si>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</si>
  <si>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</si>
  <si>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</si>
  <si>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</si>
  <si>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</si>
  <si>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</si>
  <si>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</si>
  <si>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</si>
  <si>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</si>
  <si>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</si>
  <si>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</si>
  <si>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</si>
  <si>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</si>
  <si>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</si>
  <si>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</si>
  <si>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</si>
  <si>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</si>
  <si>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</si>
  <si>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</si>
  <si>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</si>
  <si>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</si>
  <si>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</si>
  <si>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</si>
  <si>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</si>
  <si>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</si>
  <si>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</si>
  <si>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</si>
  <si>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</si>
  <si>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</si>
  <si>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</si>
  <si>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</si>
  <si>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</si>
  <si>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</si>
  <si>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</si>
  <si>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</si>
  <si>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</si>
  <si>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</si>
  <si>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</si>
  <si>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</si>
  <si>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</si>
  <si>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</si>
  <si>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</si>
  <si>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</si>
  <si>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</si>
  <si>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</si>
  <si>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</si>
  <si>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</si>
  <si>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</si>
  <si>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</si>
  <si>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</si>
  <si>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</si>
  <si>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</si>
  <si>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</si>
  <si>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</si>
  <si>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</si>
  <si>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</si>
  <si>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</si>
  <si>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</si>
  <si>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</si>
  <si>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</si>
  <si>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</si>
  <si>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</si>
  <si>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</si>
  <si>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</si>
  <si>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</si>
  <si>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</si>
  <si>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</si>
  <si>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</si>
  <si>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</si>
  <si>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</si>
  <si>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</si>
  <si>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</si>
  <si>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</si>
  <si>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</si>
  <si>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</si>
  <si>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</si>
  <si>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</si>
  <si>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</si>
  <si>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</si>
  <si>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</si>
  <si>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</si>
  <si>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</si>
  <si>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</si>
  <si>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</si>
  <si>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</si>
  <si>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</si>
  <si>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</si>
  <si>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</si>
  <si>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</si>
  <si>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</si>
  <si>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</si>
  <si>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</si>
  <si>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</si>
  <si>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</si>
  <si>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</si>
  <si>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</si>
  <si>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</si>
  <si>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</si>
  <si>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</si>
  <si>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</si>
  <si>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</si>
  <si>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</si>
  <si>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</si>
  <si>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</si>
  <si>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</si>
  <si>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</si>
  <si>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</si>
  <si>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</si>
  <si>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</si>
  <si>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</si>
  <si>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</si>
  <si>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</si>
  <si>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</si>
  <si>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</si>
  <si>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</si>
  <si>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</si>
  <si>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</si>
  <si>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</si>
  <si>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</si>
  <si>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</si>
  <si>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</si>
  <si>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</si>
  <si>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</si>
  <si>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</si>
  <si>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</si>
  <si>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</si>
  <si>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</si>
  <si>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</si>
  <si>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</si>
  <si>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</si>
  <si>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</si>
  <si>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</si>
  <si>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</si>
  <si>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</si>
  <si>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</si>
  <si>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</si>
  <si>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</si>
  <si>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</si>
  <si>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</si>
  <si>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</si>
  <si>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</si>
  <si>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</si>
  <si>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</si>
  <si>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</si>
  <si>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</si>
  <si>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</si>
  <si>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</si>
  <si>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</si>
  <si>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</si>
  <si>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</si>
  <si>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</si>
  <si>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</si>
  <si>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</si>
  <si>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</si>
  <si>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</si>
  <si>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</si>
  <si>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</si>
  <si>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</si>
  <si>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</si>
  <si>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</si>
  <si>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</si>
  <si>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</si>
  <si>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</si>
  <si>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</si>
  <si>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</si>
  <si>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</si>
  <si>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</si>
  <si>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</si>
  <si>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</si>
  <si>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</si>
  <si>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</si>
  <si>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</si>
  <si>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</si>
  <si>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</si>
  <si>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</si>
  <si>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</si>
  <si>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</si>
  <si>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</si>
  <si>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</si>
  <si>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</si>
  <si>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</si>
  <si>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</si>
  <si>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</si>
  <si>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</si>
  <si>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</si>
  <si>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</si>
  <si>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</si>
  <si>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</si>
  <si>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</si>
  <si>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</si>
  <si>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</si>
  <si>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</si>
  <si>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</si>
  <si>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</si>
  <si>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</si>
  <si>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</si>
  <si>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</si>
  <si>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</si>
  <si>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</si>
  <si>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</si>
  <si>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</si>
  <si>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</si>
  <si>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</si>
  <si>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</si>
  <si>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</si>
  <si>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</si>
  <si>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</si>
  <si>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</si>
  <si>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</si>
  <si>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</si>
  <si>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</si>
  <si>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</si>
  <si>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</si>
  <si>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</si>
  <si>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</si>
  <si>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</si>
  <si>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</si>
  <si>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</si>
  <si>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</si>
  <si>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</si>
  <si>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</si>
  <si>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</si>
  <si>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</si>
  <si>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</si>
  <si>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</si>
  <si>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</si>
  <si>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</si>
  <si>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</si>
  <si>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</si>
  <si>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</si>
  <si>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</si>
  <si>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</si>
  <si>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</si>
  <si>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</si>
  <si>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</si>
  <si>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</si>
  <si>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</si>
  <si>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</si>
  <si>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</si>
  <si>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</si>
  <si>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</si>
  <si>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</si>
  <si>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</si>
  <si>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</si>
  <si>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</si>
  <si>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</si>
  <si>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</si>
  <si>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</si>
  <si>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</si>
  <si>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</si>
  <si>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</si>
  <si>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</si>
  <si>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</si>
  <si>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</si>
  <si>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</si>
  <si>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</si>
  <si>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</si>
  <si>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</si>
  <si>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</si>
  <si>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</si>
  <si>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</si>
  <si>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</si>
  <si>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</si>
  <si>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</si>
  <si>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</si>
  <si>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</si>
  <si>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</si>
  <si>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</si>
  <si>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</si>
  <si>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</si>
  <si>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</si>
  <si>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</si>
  <si>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</si>
  <si>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</si>
  <si>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</si>
  <si>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</si>
  <si>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</si>
  <si>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</si>
  <si>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</si>
  <si>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</si>
  <si>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</si>
  <si>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</si>
  <si>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</si>
  <si>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</si>
  <si>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</si>
  <si>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</si>
  <si>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</si>
  <si>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</si>
  <si>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</si>
  <si>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</si>
  <si>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</si>
  <si>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</si>
  <si>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</si>
  <si>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</si>
  <si>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</si>
  <si>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</si>
  <si>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</si>
  <si>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</si>
  <si>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</si>
  <si>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</si>
  <si>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</si>
  <si>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</si>
  <si>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</si>
  <si>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</si>
  <si>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</si>
  <si>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</si>
  <si>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</si>
  <si>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</si>
  <si>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</si>
  <si>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</si>
  <si>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</si>
  <si>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</si>
  <si>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</si>
  <si>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</si>
  <si>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</si>
  <si>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</si>
  <si>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</si>
  <si>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</si>
  <si>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</si>
  <si>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</si>
  <si>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</si>
  <si>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</si>
  <si>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</si>
  <si>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</si>
  <si>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</si>
  <si>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</si>
  <si>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</si>
  <si>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</si>
  <si>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</si>
  <si>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</si>
  <si>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</si>
  <si>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</si>
  <si>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</si>
  <si>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</si>
  <si>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</si>
  <si>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</si>
  <si>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</si>
  <si>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</si>
  <si>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</si>
  <si>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</si>
  <si>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</si>
  <si>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</si>
  <si>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</si>
  <si>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</si>
  <si>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</si>
  <si>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</si>
  <si>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</si>
  <si>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</si>
  <si>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</si>
  <si>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</si>
  <si>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</si>
  <si>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</si>
  <si>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</si>
  <si>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</si>
  <si>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</si>
  <si>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</si>
  <si>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</si>
  <si>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</si>
  <si>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</si>
  <si>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</si>
  <si>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</si>
  <si>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</si>
  <si>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</si>
  <si>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</si>
  <si>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</si>
  <si>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</si>
  <si>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</si>
  <si>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</si>
  <si>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</si>
  <si>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</si>
  <si>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</si>
  <si>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</si>
  <si>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</si>
  <si>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</si>
  <si>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</si>
  <si>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</si>
  <si>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</si>
  <si>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</si>
  <si>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</si>
  <si>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</si>
  <si>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</si>
  <si>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</si>
  <si>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</si>
  <si>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</si>
  <si>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</si>
  <si>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</si>
  <si>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</si>
  <si>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</si>
  <si>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</si>
  <si>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</si>
  <si>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</si>
  <si>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</si>
  <si>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</si>
  <si>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</si>
  <si>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</si>
  <si>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</si>
  <si>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</si>
  <si>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</si>
  <si>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</si>
  <si>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</si>
  <si>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</si>
  <si>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</si>
  <si>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</si>
  <si>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</si>
  <si>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</si>
  <si>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</si>
  <si>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</si>
  <si>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</si>
  <si>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</si>
  <si>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</si>
  <si>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</si>
  <si>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</si>
  <si>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</si>
  <si>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</si>
  <si>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</si>
  <si>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</si>
  <si>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</si>
  <si>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</si>
  <si>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</si>
  <si>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</si>
  <si>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</si>
  <si>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</si>
  <si>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</si>
  <si>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</si>
  <si>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</si>
  <si>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</si>
  <si>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</si>
  <si>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</si>
  <si>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</si>
  <si>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</si>
  <si>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</si>
  <si>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</si>
  <si>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</si>
  <si>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</si>
  <si>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</si>
  <si>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</si>
  <si>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</si>
  <si>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</si>
  <si>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</si>
  <si>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</si>
  <si>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</si>
  <si>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</si>
  <si>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</si>
  <si>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</si>
  <si>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</si>
  <si>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</si>
  <si>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</si>
  <si>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</si>
  <si>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</si>
  <si>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</si>
  <si>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</si>
  <si>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</si>
  <si>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</si>
  <si>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</si>
  <si>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</si>
  <si>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</si>
  <si>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</si>
  <si>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</si>
  <si>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</si>
  <si>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</si>
  <si>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</si>
  <si>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</si>
  <si>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</si>
  <si>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</si>
  <si>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</si>
  <si>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</si>
  <si>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</si>
  <si>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</si>
  <si>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</si>
  <si>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</si>
  <si>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</si>
  <si>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</si>
  <si>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</si>
  <si>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</si>
  <si>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</si>
  <si>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</si>
  <si>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</si>
  <si>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</si>
  <si>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</si>
  <si>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</si>
  <si>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</si>
  <si>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</si>
  <si>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</si>
  <si>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</si>
  <si>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</si>
  <si>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</si>
  <si>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</si>
  <si>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</si>
  <si>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</si>
  <si>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</si>
  <si>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</si>
  <si>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</si>
  <si>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</si>
  <si>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</si>
  <si>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</si>
  <si>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</si>
  <si>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</si>
  <si>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</si>
  <si>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</si>
  <si>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</si>
  <si>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</si>
  <si>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</si>
  <si>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</si>
  <si>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</si>
  <si>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</si>
  <si>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</si>
  <si>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</si>
  <si>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</si>
  <si>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</si>
  <si>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</si>
  <si>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</si>
  <si>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</si>
  <si>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</si>
  <si>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</si>
  <si>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</si>
  <si>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</si>
  <si>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</si>
  <si>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</si>
  <si>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</si>
  <si>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</si>
  <si>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</si>
  <si>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</si>
  <si>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</si>
  <si>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</si>
  <si>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</si>
  <si>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</si>
  <si>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</si>
  <si>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</si>
  <si>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</si>
  <si>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</si>
  <si>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</si>
  <si>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</si>
  <si>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</si>
  <si>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</si>
  <si>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</si>
  <si>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</si>
  <si>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</si>
  <si>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</si>
  <si>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</si>
  <si>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</si>
  <si>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</si>
  <si>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</si>
  <si>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</si>
  <si>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</si>
  <si>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</si>
  <si>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</si>
  <si>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</si>
  <si>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</si>
  <si>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</si>
  <si>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</si>
  <si>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</si>
  <si>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</si>
  <si>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</si>
  <si>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</si>
  <si>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</si>
  <si>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</si>
  <si>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</si>
  <si>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</si>
  <si>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</si>
  <si>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</si>
  <si>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</si>
  <si>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</si>
  <si>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</si>
  <si>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</si>
  <si>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</si>
  <si>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</si>
  <si>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</si>
  <si>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</si>
  <si>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</si>
  <si>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</si>
  <si>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</si>
  <si>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</si>
  <si>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</si>
  <si>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</si>
  <si>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</si>
  <si>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</si>
  <si>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</si>
  <si>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</si>
  <si>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</si>
  <si>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</si>
  <si>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</si>
  <si>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</si>
  <si>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</si>
  <si>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</si>
  <si>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</si>
  <si>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</si>
  <si>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</si>
  <si>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</si>
  <si>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</si>
  <si>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</si>
  <si>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</si>
  <si>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</si>
  <si>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</si>
  <si>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</si>
  <si>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</si>
  <si>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</si>
  <si>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</si>
  <si>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</si>
  <si>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</si>
  <si>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</si>
  <si>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</si>
  <si>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</si>
  <si>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</si>
  <si>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</si>
  <si>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</si>
  <si>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</si>
  <si>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</si>
  <si>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</si>
  <si>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</si>
  <si>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</si>
  <si>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</si>
  <si>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</si>
  <si>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</si>
  <si>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</si>
  <si>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</si>
  <si>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</si>
  <si>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</si>
  <si>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</si>
  <si>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</si>
  <si>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</si>
  <si>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</si>
  <si>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</si>
  <si>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</si>
  <si>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</si>
  <si>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</si>
  <si>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</si>
  <si>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</si>
  <si>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</si>
  <si>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</si>
  <si>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</si>
  <si>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</si>
  <si>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</si>
  <si>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</si>
  <si>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</si>
  <si>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</si>
  <si>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</si>
  <si>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</si>
  <si>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</si>
  <si>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</si>
  <si>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</si>
  <si>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</si>
  <si>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</si>
  <si>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</si>
  <si>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</si>
  <si>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</si>
  <si>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</si>
  <si>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</si>
  <si>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</si>
  <si>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</si>
  <si>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</si>
  <si>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</si>
  <si>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</si>
  <si>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</si>
  <si>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</si>
  <si>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</si>
  <si>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</si>
  <si>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</si>
  <si>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</si>
  <si>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</si>
  <si>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</si>
  <si>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</si>
  <si>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</si>
  <si>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</si>
  <si>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</si>
  <si>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</si>
  <si>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</si>
  <si>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</si>
  <si>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</si>
  <si>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</si>
  <si>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</si>
  <si>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</si>
  <si>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</si>
  <si>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</si>
  <si>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</si>
  <si>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</si>
  <si>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</si>
  <si>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</si>
  <si>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</si>
  <si>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</si>
  <si>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</si>
  <si>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</si>
  <si>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</si>
  <si>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</si>
  <si>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</si>
  <si>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</si>
  <si>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</si>
  <si>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</si>
  <si>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</si>
  <si>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</si>
  <si>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</si>
  <si>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</si>
  <si>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</si>
  <si>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</si>
  <si>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</si>
  <si>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</si>
  <si>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</si>
  <si>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</si>
  <si>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</si>
  <si>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</si>
  <si>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</si>
  <si>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</si>
  <si>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</si>
  <si>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</si>
  <si>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</si>
  <si>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</si>
  <si>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</si>
  <si>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</si>
  <si>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</si>
  <si>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</si>
  <si>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</si>
  <si>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</si>
  <si>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</si>
  <si>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</si>
  <si>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</si>
  <si>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</si>
  <si>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</si>
  <si>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</si>
  <si>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</si>
  <si>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</si>
  <si>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</si>
  <si>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</si>
  <si>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</si>
  <si>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</si>
  <si>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</si>
  <si>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</si>
  <si>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</si>
  <si>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</si>
  <si>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</si>
  <si>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</si>
  <si>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</si>
  <si>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</si>
  <si>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</si>
  <si>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</si>
  <si>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</si>
  <si>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</si>
  <si>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</si>
  <si>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</si>
  <si>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</si>
  <si>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</si>
  <si>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</si>
  <si>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</si>
  <si>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</si>
  <si>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</si>
  <si>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</si>
  <si>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</si>
  <si>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</si>
  <si>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</si>
  <si>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</si>
  <si>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</si>
  <si>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</si>
  <si>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</si>
  <si>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</si>
  <si>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</si>
  <si>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</si>
  <si>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</si>
  <si>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</si>
  <si>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</si>
  <si>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</si>
  <si>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</si>
  <si>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</si>
  <si>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</si>
  <si>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</si>
  <si>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</si>
  <si>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</si>
  <si>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</si>
  <si>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</si>
  <si>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</si>
  <si>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</si>
  <si>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</si>
  <si>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</si>
  <si>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</si>
  <si>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</si>
  <si>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</si>
  <si>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</si>
  <si>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</si>
  <si>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</si>
  <si>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</si>
  <si>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</si>
  <si>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</si>
  <si>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</si>
  <si>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</si>
  <si>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</si>
  <si>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</si>
  <si>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</si>
  <si>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</si>
  <si>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</si>
  <si>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</si>
  <si>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</si>
  <si>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</si>
  <si>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</si>
  <si>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</si>
  <si>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</si>
  <si>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</si>
  <si>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</si>
  <si>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</si>
  <si>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</si>
  <si>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</si>
  <si>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</si>
  <si>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</si>
  <si>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</si>
  <si>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</si>
  <si>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</si>
  <si>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</si>
  <si>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</si>
  <si>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</si>
  <si>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</si>
  <si>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</si>
  <si>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</si>
  <si>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</si>
  <si>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</si>
  <si>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</si>
  <si>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</si>
  <si>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</si>
  <si>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</si>
  <si>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</si>
  <si>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</si>
  <si>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</si>
  <si>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</si>
  <si>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</si>
  <si>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</si>
  <si>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</si>
  <si>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</si>
  <si>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</si>
  <si>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</si>
  <si>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</si>
  <si>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</si>
  <si>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</si>
  <si>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</si>
  <si>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</si>
  <si>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</si>
  <si>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</si>
  <si>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</si>
  <si>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</si>
  <si>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</si>
  <si>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</si>
  <si>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</si>
  <si>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</si>
  <si>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</si>
  <si>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</si>
  <si>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</si>
  <si>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</si>
  <si>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</si>
  <si>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</si>
  <si>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</si>
  <si>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</si>
  <si>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</si>
  <si>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</si>
  <si>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</si>
  <si>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</si>
  <si>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</si>
  <si>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</si>
  <si>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</si>
  <si>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</si>
  <si>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</si>
  <si>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</si>
  <si>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</si>
  <si>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</si>
  <si>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</si>
  <si>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</si>
  <si>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</si>
  <si>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</si>
  <si>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</si>
  <si>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</si>
  <si>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</si>
  <si>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</si>
  <si>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</si>
  <si>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</si>
  <si>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</si>
  <si>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</si>
  <si>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</si>
  <si>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</si>
  <si>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</si>
  <si>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</si>
  <si>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</si>
  <si>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</si>
  <si>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</si>
  <si>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</si>
  <si>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</si>
  <si>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</si>
  <si>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</si>
  <si>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</si>
  <si>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</si>
  <si>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</si>
  <si>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</si>
  <si>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</si>
  <si>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</si>
  <si>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</si>
  <si>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</si>
  <si>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</si>
  <si>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</si>
  <si>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</si>
  <si>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</si>
  <si>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</si>
  <si>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</si>
  <si>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</si>
  <si>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</si>
  <si>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</si>
  <si>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</si>
  <si>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</si>
  <si>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</si>
  <si>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</si>
  <si>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</si>
  <si>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</si>
  <si>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</si>
  <si>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</si>
  <si>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</si>
  <si>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</si>
  <si>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</si>
  <si>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</si>
  <si>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</si>
  <si>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</si>
  <si>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</si>
  <si>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</si>
  <si>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</si>
  <si>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</si>
  <si>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</si>
  <si>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</si>
  <si>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</si>
  <si>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</si>
  <si>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</si>
  <si>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</si>
  <si>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</si>
  <si>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</si>
  <si>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</si>
  <si>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</si>
  <si>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</si>
  <si>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</si>
  <si>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</si>
  <si>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</si>
  <si>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</si>
  <si>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</si>
  <si>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</si>
  <si>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</si>
  <si>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</si>
  <si>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</si>
  <si>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</si>
  <si>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</si>
  <si>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</si>
  <si>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</si>
  <si>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</si>
  <si>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</si>
  <si>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</si>
  <si>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</si>
  <si>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</si>
  <si>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</si>
  <si>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</si>
  <si>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</si>
  <si>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</si>
  <si>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</si>
  <si>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</si>
  <si>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</si>
  <si>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</si>
  <si>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</si>
  <si>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</si>
  <si>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</si>
  <si>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</si>
  <si>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</si>
  <si>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</si>
  <si>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</si>
  <si>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</si>
  <si>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</si>
  <si>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</si>
  <si>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</si>
  <si>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</si>
  <si>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</si>
  <si>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</si>
  <si>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</si>
  <si>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</si>
  <si>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</si>
  <si>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</si>
  <si>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</si>
  <si>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</si>
  <si>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</si>
  <si>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</si>
  <si>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</si>
  <si>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</si>
  <si>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</si>
  <si>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</si>
  <si>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</si>
  <si>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</si>
  <si>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</si>
  <si>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</si>
  <si>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</si>
  <si>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</si>
  <si>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</si>
  <si>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</si>
  <si>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</si>
  <si>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</si>
  <si>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</si>
  <si>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</si>
  <si>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</si>
  <si>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</si>
  <si>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</si>
  <si>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</si>
  <si>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</si>
  <si>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</si>
  <si>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</si>
  <si>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</si>
  <si>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</si>
  <si>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</si>
  <si>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</si>
  <si>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</si>
  <si>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</si>
  <si>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</si>
  <si>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</si>
  <si>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</si>
  <si>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</si>
  <si>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</si>
  <si>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</si>
  <si>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</si>
  <si>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</si>
  <si>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</si>
  <si>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</si>
  <si>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</si>
  <si>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</si>
  <si>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</si>
  <si>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</si>
  <si>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</si>
  <si>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</si>
  <si>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</si>
  <si>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</si>
  <si>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</si>
  <si>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</si>
  <si>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</si>
  <si>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</si>
  <si>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</si>
  <si>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</si>
  <si>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</si>
  <si>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</si>
  <si>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</si>
  <si>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</si>
  <si>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</si>
  <si>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</si>
  <si>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</si>
  <si>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</si>
  <si>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</si>
  <si>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</si>
  <si>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</si>
  <si>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</si>
  <si>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</si>
  <si>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</si>
  <si>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</si>
  <si>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</si>
  <si>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</si>
  <si>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</si>
  <si>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</si>
  <si>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</si>
  <si>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</si>
  <si>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</si>
  <si>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</si>
  <si>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</si>
  <si>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</si>
  <si>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</si>
  <si>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</si>
  <si>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</si>
  <si>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</si>
  <si>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</si>
  <si>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</si>
  <si>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</si>
  <si>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</si>
  <si>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</si>
  <si>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</si>
  <si>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</si>
  <si>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</si>
  <si>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</si>
  <si>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</si>
  <si>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</si>
  <si>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</si>
  <si>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</si>
  <si>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</si>
  <si>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</si>
  <si>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</si>
  <si>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</si>
  <si>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</si>
  <si>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</si>
  <si>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</si>
  <si>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</si>
  <si>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</si>
  <si>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</si>
  <si>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</si>
  <si>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</si>
  <si>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</si>
  <si>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</si>
  <si>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</si>
  <si>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</si>
  <si>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</si>
  <si>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</si>
  <si>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</si>
  <si>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</si>
  <si>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</si>
  <si>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</si>
  <si>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</si>
  <si>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</si>
  <si>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</si>
  <si>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</si>
  <si>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</si>
  <si>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</si>
  <si>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</si>
  <si>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</si>
  <si>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</si>
  <si>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</si>
  <si>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</si>
  <si>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</si>
  <si>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</si>
  <si>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</si>
  <si>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</si>
  <si>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</si>
  <si>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</si>
  <si>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</si>
  <si>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</si>
  <si>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</si>
  <si>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</si>
  <si>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</si>
  <si>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</si>
  <si>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</si>
  <si>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</si>
  <si>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</si>
  <si>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</si>
  <si>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</si>
  <si>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</si>
  <si>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</si>
  <si>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</si>
  <si>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</si>
  <si>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</si>
  <si>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</si>
  <si>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</si>
  <si>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</si>
  <si>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</si>
  <si>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</si>
  <si>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</si>
  <si>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</si>
  <si>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</si>
  <si>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</si>
  <si>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</si>
  <si>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</si>
  <si>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</si>
  <si>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</si>
  <si>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</si>
  <si>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</si>
  <si>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</si>
  <si>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</si>
  <si>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</si>
  <si>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</si>
  <si>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</si>
  <si>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</si>
  <si>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</si>
  <si>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</si>
  <si>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</si>
  <si>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</si>
  <si>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</si>
  <si>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</si>
  <si>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</si>
  <si>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</si>
  <si>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</si>
  <si>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</si>
  <si>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</si>
  <si>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</si>
  <si>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</si>
  <si>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</si>
  <si>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</si>
  <si>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</si>
  <si>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</si>
  <si>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</si>
  <si>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</si>
  <si>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</si>
  <si>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</si>
  <si>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</si>
  <si>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</si>
  <si>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</si>
  <si>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</si>
  <si>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</si>
  <si>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</si>
  <si>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</si>
  <si>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</si>
  <si>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</si>
  <si>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</si>
  <si>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</si>
  <si>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</si>
  <si>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</si>
  <si>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</si>
  <si>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</si>
  <si>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</si>
  <si>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</si>
  <si>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</si>
  <si>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</si>
  <si>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</si>
  <si>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</si>
  <si>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</si>
  <si>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</si>
  <si>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</si>
  <si>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</si>
  <si>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</si>
  <si>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</si>
  <si>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</si>
  <si>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</si>
  <si>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</si>
  <si>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</si>
  <si>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</si>
  <si>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</si>
  <si>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</si>
  <si>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</si>
  <si>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</si>
  <si>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</si>
  <si>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</si>
  <si>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</si>
  <si>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</si>
  <si>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</si>
  <si>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</si>
  <si>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</si>
  <si>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</si>
  <si>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</si>
  <si>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</si>
  <si>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</si>
  <si>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</si>
  <si>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</si>
  <si>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</si>
  <si>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</si>
  <si>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</si>
  <si>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</si>
  <si>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</si>
  <si>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</si>
  <si>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</si>
  <si>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</si>
  <si>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</si>
  <si>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</si>
  <si>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</si>
  <si>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</si>
  <si>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</si>
  <si>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</si>
  <si>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</si>
  <si>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</si>
  <si>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</si>
  <si>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</si>
  <si>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</si>
  <si>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</si>
  <si>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</si>
  <si>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</si>
  <si>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</si>
  <si>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</si>
  <si>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</si>
  <si>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</si>
  <si>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</si>
  <si>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</si>
  <si>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</si>
  <si>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</si>
  <si>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</si>
  <si>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</si>
  <si>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</si>
  <si>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</si>
  <si>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</si>
  <si>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</si>
  <si>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</si>
  <si>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</si>
  <si>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</si>
  <si>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</si>
  <si>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</si>
  <si>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</si>
  <si>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</si>
  <si>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</si>
  <si>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</si>
  <si>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</si>
  <si>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</si>
  <si>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</si>
  <si>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</si>
  <si>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</si>
  <si>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</si>
  <si>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</si>
  <si>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</si>
  <si>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</si>
  <si>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</si>
  <si>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</si>
  <si>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</si>
  <si>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</si>
  <si>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</si>
  <si>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</si>
  <si>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</si>
  <si>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</si>
  <si>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</si>
  <si>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</si>
  <si>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</si>
  <si>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</si>
  <si>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</si>
  <si>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</si>
  <si>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</si>
  <si>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</si>
  <si>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</si>
  <si>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</si>
  <si>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</si>
  <si>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</si>
  <si>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</si>
  <si>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</si>
  <si>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</si>
  <si>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</si>
  <si>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</si>
  <si>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</si>
  <si>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</si>
  <si>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</si>
  <si>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</si>
  <si>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</si>
  <si>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</si>
  <si>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</si>
  <si>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</si>
  <si>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</si>
  <si>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</si>
  <si>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</si>
  <si>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</si>
  <si>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</si>
  <si>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</si>
  <si>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</si>
  <si>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</si>
  <si>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</si>
  <si>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</si>
  <si>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</si>
  <si>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</si>
  <si>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</si>
  <si>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</si>
  <si>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</si>
  <si>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</si>
  <si>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</si>
  <si>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</si>
  <si>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</si>
  <si>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</si>
  <si>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</si>
  <si>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</si>
  <si>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</si>
  <si>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</si>
  <si>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</si>
  <si>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</si>
  <si>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</si>
  <si>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</si>
  <si>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</si>
  <si>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</si>
  <si>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</si>
  <si>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</si>
  <si>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</si>
  <si>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</si>
  <si>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</si>
  <si>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</si>
  <si>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</si>
  <si>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</si>
  <si>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</si>
  <si>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</si>
  <si>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</si>
  <si>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</si>
  <si>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</si>
  <si>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</si>
  <si>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</si>
  <si>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</si>
  <si>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</si>
  <si>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</si>
  <si>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</si>
  <si>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</si>
  <si>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</si>
  <si>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</si>
  <si>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</si>
  <si>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</si>
  <si>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</si>
  <si>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</si>
  <si>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</si>
  <si>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</si>
  <si>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</si>
  <si>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</si>
  <si>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</si>
  <si>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</si>
  <si>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</si>
  <si>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</si>
  <si>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</si>
  <si>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</si>
  <si>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</si>
  <si>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</si>
  <si>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</si>
  <si>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</si>
  <si>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</si>
  <si>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</si>
  <si>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</si>
  <si>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</si>
  <si>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</si>
  <si>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</si>
  <si>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</si>
  <si>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</si>
  <si>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</si>
  <si>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</si>
  <si>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</si>
  <si>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</si>
  <si>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</si>
  <si>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</si>
  <si>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</si>
  <si>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</si>
  <si>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</si>
  <si>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</si>
  <si>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</si>
  <si>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</si>
  <si>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</si>
  <si>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</si>
  <si>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</si>
  <si>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</si>
  <si>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</si>
  <si>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</si>
  <si>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</si>
  <si>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</si>
  <si>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</si>
  <si>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</si>
  <si>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</si>
  <si>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</si>
  <si>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</si>
  <si>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</si>
  <si>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</si>
  <si>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</si>
  <si>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</si>
  <si>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</si>
  <si>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</si>
  <si>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</si>
  <si>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</si>
  <si>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</si>
  <si>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</si>
  <si>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</si>
  <si>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</si>
  <si>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</si>
  <si>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</si>
  <si>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</si>
  <si>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</si>
  <si>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</si>
  <si>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</si>
  <si>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</si>
  <si>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</si>
  <si>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</si>
  <si>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</si>
  <si>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</si>
  <si>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</si>
  <si>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</si>
  <si>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</si>
  <si>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</si>
  <si>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</si>
  <si>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</si>
  <si>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</si>
  <si>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</si>
  <si>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</si>
  <si>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</si>
  <si>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</si>
  <si>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</si>
  <si>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</si>
  <si>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</si>
  <si>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</si>
  <si>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</si>
  <si>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</si>
  <si>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</si>
  <si>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</si>
  <si>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</si>
  <si>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</si>
  <si>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</si>
  <si>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</si>
  <si>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</si>
  <si>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</si>
  <si>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</si>
  <si>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</si>
  <si>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</si>
  <si>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</si>
  <si>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</si>
  <si>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</si>
  <si>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</si>
  <si>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</si>
  <si>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</si>
  <si>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</si>
  <si>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</si>
  <si>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</si>
  <si>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</si>
  <si>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</si>
  <si>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</si>
  <si>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</si>
  <si>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</si>
  <si>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</si>
  <si>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</si>
  <si>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</si>
  <si>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</si>
  <si>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</si>
  <si>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</si>
  <si>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</si>
  <si>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</si>
  <si>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</si>
  <si>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</si>
  <si>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</si>
  <si>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</si>
  <si>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</si>
  <si>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</si>
  <si>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</si>
  <si>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</si>
  <si>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</si>
  <si>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</si>
  <si>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</si>
  <si>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</si>
  <si>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</si>
  <si>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</si>
  <si>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</si>
  <si>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</si>
  <si>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</si>
  <si>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</si>
  <si>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</si>
  <si>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</si>
  <si>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</si>
  <si>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</si>
  <si>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</si>
  <si>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</si>
  <si>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</si>
  <si>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</si>
  <si>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</si>
  <si>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</si>
  <si>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</si>
  <si>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</si>
  <si>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</si>
  <si>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</si>
  <si>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</si>
  <si>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</si>
  <si>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</si>
  <si>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</si>
  <si>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</si>
  <si>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</si>
  <si>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</si>
  <si>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</si>
  <si>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</si>
  <si>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</si>
  <si>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</si>
  <si>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</si>
  <si>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</si>
  <si>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</si>
  <si>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</si>
  <si>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</si>
  <si>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</si>
  <si>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</si>
  <si>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</si>
  <si>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</si>
  <si>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</si>
  <si>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</si>
  <si>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</si>
  <si>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</si>
  <si>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</si>
  <si>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</si>
  <si>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</si>
  <si>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</si>
  <si>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</si>
  <si>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</si>
  <si>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</si>
  <si>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</si>
  <si>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</si>
  <si>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</si>
  <si>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</si>
  <si>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</si>
  <si>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</si>
  <si>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</si>
  <si>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</si>
  <si>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</si>
  <si>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</si>
  <si>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</si>
  <si>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</si>
  <si>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</si>
  <si>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</si>
  <si>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</si>
  <si>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</si>
  <si>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</si>
  <si>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</si>
  <si>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</si>
  <si>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</si>
  <si>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</si>
  <si>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</si>
  <si>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</si>
  <si>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</si>
  <si>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</si>
  <si>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</si>
  <si>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</si>
  <si>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</si>
  <si>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</si>
  <si>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</si>
  <si>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</si>
  <si>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</si>
  <si>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</si>
  <si>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</si>
  <si>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</si>
  <si>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</si>
  <si>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</si>
  <si>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</si>
  <si>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</si>
  <si>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</si>
  <si>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</si>
  <si>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</si>
  <si>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</si>
  <si>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</si>
  <si>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</si>
  <si>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</si>
  <si>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</si>
  <si>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</si>
  <si>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</si>
  <si>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</si>
  <si>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</si>
  <si>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</si>
  <si>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</si>
  <si>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</si>
  <si>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</si>
  <si>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</si>
  <si>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</si>
  <si>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</si>
  <si>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</si>
  <si>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</si>
  <si>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</si>
  <si>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</si>
  <si>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</si>
  <si>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</si>
  <si>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</si>
  <si>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</si>
  <si>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</si>
  <si>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</si>
  <si>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</si>
  <si>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</si>
  <si>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</si>
  <si>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</si>
  <si>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</si>
  <si>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</si>
  <si>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</si>
  <si>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</si>
  <si>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</si>
  <si>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</si>
  <si>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</si>
  <si>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</si>
  <si>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</si>
  <si>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</si>
  <si>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</si>
  <si>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</si>
  <si>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</si>
  <si>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</si>
  <si>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</si>
  <si>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</si>
  <si>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</si>
  <si>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</si>
  <si>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</si>
  <si>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</si>
  <si>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</si>
  <si>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</si>
  <si>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</si>
  <si>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</si>
  <si>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</si>
  <si>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</si>
  <si>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</si>
  <si>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</si>
  <si>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</si>
  <si>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</si>
  <si>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</si>
  <si>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</si>
  <si>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</si>
  <si>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</si>
  <si>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</si>
  <si>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</si>
  <si>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</si>
  <si>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</si>
  <si>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</si>
  <si>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</si>
  <si>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</si>
  <si>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</si>
  <si>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</si>
  <si>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</si>
  <si>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</si>
  <si>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</si>
  <si>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</si>
  <si>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</si>
  <si>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</si>
  <si>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</si>
  <si>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</si>
  <si>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</si>
  <si>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</si>
  <si>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</si>
  <si>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</si>
  <si>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</si>
  <si>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</si>
  <si>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</si>
  <si>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</si>
  <si>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</si>
  <si>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</si>
  <si>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</si>
  <si>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</si>
  <si>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</si>
  <si>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</si>
  <si>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</si>
  <si>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</si>
  <si>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</si>
  <si>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</si>
  <si>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</si>
  <si>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</si>
  <si>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</si>
  <si>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</si>
  <si>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</si>
  <si>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</si>
  <si>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</si>
  <si>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</si>
  <si>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</si>
  <si>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</si>
  <si>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</si>
  <si>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</si>
  <si>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</si>
  <si>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</si>
  <si>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</si>
  <si>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</si>
  <si>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</si>
  <si>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</si>
  <si>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</si>
  <si>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</si>
  <si>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</si>
  <si>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</si>
  <si>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</si>
  <si>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</si>
  <si>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</si>
  <si>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</si>
  <si>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</si>
  <si>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</si>
  <si>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</si>
  <si>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</si>
  <si>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</si>
  <si>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</si>
  <si>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</si>
  <si>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</si>
  <si>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</si>
  <si>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</si>
  <si>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</si>
  <si>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</si>
  <si>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</si>
  <si>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</si>
  <si>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</si>
  <si>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</si>
  <si>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</si>
  <si>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</si>
  <si>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</si>
  <si>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</si>
  <si>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</si>
  <si>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</si>
  <si>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</si>
  <si>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</si>
  <si>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</si>
  <si>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</si>
  <si>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</si>
  <si>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</si>
  <si>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</si>
  <si>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</si>
  <si>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</si>
  <si>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</si>
  <si>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</si>
  <si>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</si>
  <si>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</si>
  <si>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</si>
  <si>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</si>
  <si>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</si>
  <si>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</si>
  <si>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</si>
  <si>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</si>
  <si>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</si>
  <si>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</si>
  <si>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</si>
  <si>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</si>
  <si>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</si>
  <si>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</si>
  <si>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</si>
  <si>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</si>
  <si>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</si>
  <si>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</si>
  <si>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</si>
  <si>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</si>
  <si>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</si>
  <si>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</si>
  <si>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</si>
  <si>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</si>
  <si>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</si>
  <si>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</si>
  <si>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</si>
  <si>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</si>
  <si>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</si>
  <si>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</si>
  <si>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</si>
  <si>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</si>
  <si>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</si>
  <si>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</si>
  <si>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</si>
  <si>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</si>
  <si>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</si>
  <si>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</si>
  <si>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</si>
  <si>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</si>
  <si>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</si>
  <si>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</si>
  <si>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</si>
  <si>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</si>
  <si>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</si>
  <si>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</si>
  <si>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</si>
  <si>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</si>
  <si>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</si>
  <si>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</si>
  <si>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</si>
  <si>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</si>
  <si>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</si>
  <si>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</si>
  <si>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</si>
  <si>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</si>
  <si>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</si>
  <si>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</si>
  <si>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</si>
  <si>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</si>
  <si>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</si>
  <si>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</si>
  <si>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</si>
  <si>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</si>
  <si>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</si>
  <si>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</si>
  <si>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</si>
  <si>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</si>
  <si>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</si>
  <si>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</si>
  <si>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</si>
  <si>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</si>
  <si>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</si>
  <si>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</si>
  <si>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</si>
  <si>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</si>
  <si>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</si>
  <si>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</si>
  <si>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</si>
  <si>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</si>
  <si>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</si>
  <si>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</si>
  <si>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</si>
  <si>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</si>
  <si>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</si>
  <si>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</si>
  <si>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</si>
  <si>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</si>
  <si>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</si>
  <si>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</si>
  <si>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</si>
  <si>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</si>
  <si>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</si>
  <si>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</si>
  <si>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</si>
  <si>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</si>
  <si>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</si>
  <si>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</si>
  <si>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</si>
  <si>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</si>
  <si>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</si>
  <si>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</si>
  <si>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</si>
  <si>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</si>
  <si>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</si>
  <si>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</si>
  <si>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</si>
  <si>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</si>
  <si>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</si>
  <si>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</si>
  <si>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</si>
  <si>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</si>
  <si>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</si>
  <si>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</si>
  <si>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</si>
  <si>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</si>
  <si>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</si>
  <si>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</si>
  <si>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</si>
  <si>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</si>
  <si>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</si>
  <si>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</si>
  <si>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</si>
  <si>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</si>
  <si>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</si>
  <si>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</si>
  <si>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</si>
  <si>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</si>
  <si>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</si>
  <si>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</si>
  <si>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</si>
  <si>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</si>
  <si>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</si>
  <si>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</si>
  <si>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</si>
  <si>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</si>
  <si>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</si>
  <si>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</si>
  <si>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</si>
  <si>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</si>
  <si>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</si>
  <si>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</si>
  <si>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</si>
  <si>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</si>
  <si>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</si>
  <si>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</si>
  <si>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</si>
  <si>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</si>
  <si>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</si>
  <si>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</si>
  <si>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</si>
  <si>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</si>
  <si>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</si>
  <si>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</si>
  <si>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</si>
  <si>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</si>
  <si>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</si>
  <si>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</si>
  <si>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</si>
  <si>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</si>
  <si>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</si>
  <si>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</si>
  <si>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</si>
  <si>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</si>
  <si>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</si>
  <si>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</si>
  <si>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</si>
  <si>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</si>
  <si>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</si>
  <si>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</si>
  <si>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</si>
  <si>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</si>
  <si>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</si>
  <si>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</si>
  <si>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</si>
  <si>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</si>
  <si>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</si>
  <si>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</si>
  <si>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</si>
  <si>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</si>
  <si>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</si>
  <si>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</si>
  <si>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</si>
  <si>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</si>
  <si>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</si>
  <si>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</si>
  <si>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</si>
  <si>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</si>
  <si>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</si>
  <si>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</si>
  <si>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</si>
  <si>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</si>
  <si>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</si>
  <si>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</si>
  <si>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</si>
  <si>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</si>
  <si>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</si>
  <si>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</si>
  <si>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</si>
  <si>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</si>
  <si>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</si>
  <si>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</si>
  <si>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</si>
  <si>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</si>
  <si>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</si>
  <si>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</si>
  <si>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</si>
  <si>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</si>
  <si>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</si>
  <si>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</si>
  <si>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</si>
  <si>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</si>
  <si>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</si>
  <si>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</si>
  <si>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</si>
  <si>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</si>
  <si>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</si>
  <si>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</si>
  <si>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</si>
  <si>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</si>
  <si>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</si>
  <si>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</si>
  <si>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</si>
  <si>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</si>
  <si>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</si>
  <si>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</si>
  <si>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</si>
  <si>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</si>
  <si>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</si>
  <si>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</si>
  <si>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</si>
  <si>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</si>
  <si>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</si>
  <si>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</si>
  <si>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</si>
  <si>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</si>
  <si>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</si>
  <si>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</si>
  <si>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</si>
  <si>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</si>
  <si>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</si>
  <si>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</si>
  <si>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</si>
  <si>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</si>
  <si>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</si>
  <si>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</si>
  <si>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</si>
  <si>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</si>
  <si>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</si>
  <si>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</si>
  <si>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</si>
  <si>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</si>
  <si>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</si>
  <si>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</si>
  <si>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</si>
  <si>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</si>
  <si>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</si>
  <si>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</si>
  <si>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</si>
  <si>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</si>
  <si>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</si>
  <si>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</si>
  <si>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</si>
  <si>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</si>
  <si>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</si>
  <si>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</si>
  <si>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</si>
  <si>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</si>
  <si>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</si>
  <si>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</si>
  <si>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</si>
  <si>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</si>
  <si>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</si>
  <si>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</si>
  <si>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</si>
  <si>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</si>
  <si>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</si>
  <si>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</si>
  <si>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</si>
  <si>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</si>
  <si>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</si>
  <si>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</si>
  <si>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</si>
  <si>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</si>
  <si>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</si>
  <si>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</si>
  <si>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</si>
  <si>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</si>
  <si>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</si>
  <si>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</si>
  <si>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</si>
  <si>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</si>
  <si>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</si>
  <si>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</si>
  <si>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</si>
  <si>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</si>
  <si>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</si>
  <si>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</si>
  <si>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</si>
  <si>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</si>
  <si>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</si>
  <si>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</si>
  <si>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</si>
  <si>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</si>
  <si>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</si>
  <si>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</si>
  <si>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</si>
  <si>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</si>
  <si>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</si>
  <si>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</si>
  <si>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</si>
  <si>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</si>
  <si>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</si>
  <si>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</si>
  <si>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</si>
  <si>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</si>
  <si>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</si>
  <si>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</si>
  <si>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</si>
  <si>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</si>
  <si>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</si>
  <si>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</si>
  <si>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</si>
  <si>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</si>
  <si>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</si>
  <si>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</si>
  <si>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</si>
  <si>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</si>
  <si>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</si>
  <si>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</si>
  <si>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</si>
  <si>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</si>
  <si>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</si>
  <si>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</si>
  <si>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</si>
  <si>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</si>
  <si>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</si>
  <si>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</si>
  <si>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</si>
  <si>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</si>
  <si>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</si>
  <si>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</si>
  <si>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</si>
  <si>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</si>
  <si>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</si>
  <si>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</si>
  <si>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</si>
  <si>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</si>
  <si>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</si>
  <si>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</si>
  <si>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</si>
  <si>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</si>
  <si>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</si>
  <si>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</si>
  <si>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</si>
  <si>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</si>
  <si>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</si>
  <si>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</si>
  <si>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</si>
  <si>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</si>
  <si>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</si>
  <si>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</si>
  <si>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</si>
  <si>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</si>
  <si>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</si>
  <si>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</si>
  <si>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</si>
  <si>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</si>
  <si>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</si>
  <si>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</si>
  <si>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</si>
  <si>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</si>
  <si>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</si>
  <si>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</si>
  <si>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</si>
  <si>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</si>
  <si>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</si>
  <si>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</si>
  <si>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</si>
  <si>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</si>
  <si>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</si>
  <si>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</si>
  <si>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</si>
  <si>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</si>
  <si>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</si>
  <si>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</si>
  <si>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</si>
  <si>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</si>
  <si>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</si>
  <si>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</si>
  <si>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</si>
  <si>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</si>
  <si>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</si>
  <si>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</si>
  <si>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</si>
  <si>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</si>
  <si>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</si>
  <si>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</si>
  <si>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</si>
  <si>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</si>
  <si>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</si>
  <si>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</si>
  <si>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</si>
  <si>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</si>
  <si>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</si>
  <si>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</si>
  <si>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</si>
  <si>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</si>
  <si>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</si>
  <si>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</si>
  <si>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</si>
  <si>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</si>
  <si>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</si>
  <si>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</si>
  <si>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</si>
  <si>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</si>
  <si>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</si>
  <si>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</si>
  <si>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</si>
  <si>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</si>
  <si>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</si>
  <si>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</si>
  <si>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</si>
  <si>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</si>
  <si>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</si>
  <si>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</si>
  <si>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</si>
  <si>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</si>
  <si>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</si>
  <si>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</si>
  <si>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</si>
  <si>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</si>
  <si>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</si>
  <si>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</si>
  <si>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</si>
  <si>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</si>
  <si>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</si>
  <si>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</si>
  <si>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</si>
  <si>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</si>
  <si>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</si>
  <si>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</si>
  <si>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</si>
  <si>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</si>
  <si>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</si>
  <si>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</si>
  <si>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</si>
  <si>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</si>
  <si>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</si>
  <si>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</si>
  <si>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</si>
  <si>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</si>
  <si>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</si>
  <si>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</si>
  <si>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</si>
  <si>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</si>
  <si>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</si>
  <si>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</si>
  <si>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</si>
  <si>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</si>
  <si>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</si>
  <si>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</si>
  <si>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</si>
  <si>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</si>
  <si>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</si>
  <si>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</si>
  <si>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</si>
  <si>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</si>
  <si>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</si>
  <si>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</si>
  <si>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</si>
  <si>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</si>
  <si>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</si>
  <si>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</si>
  <si>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</si>
  <si>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</si>
  <si>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</si>
  <si>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</si>
  <si>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</si>
  <si>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</si>
  <si>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</si>
  <si>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</si>
  <si>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</si>
  <si>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</si>
  <si>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</si>
  <si>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</si>
  <si>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</si>
  <si>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</si>
  <si>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</si>
  <si>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</si>
  <si>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</si>
  <si>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</si>
  <si>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</si>
  <si>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</si>
  <si>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</si>
  <si>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</si>
  <si>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</si>
  <si>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</si>
  <si>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</si>
  <si>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</si>
  <si>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</si>
  <si>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</si>
  <si>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</si>
  <si>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</si>
  <si>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</si>
  <si>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</si>
  <si>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</si>
  <si>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</si>
  <si>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</si>
  <si>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</si>
  <si>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</si>
  <si>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</si>
  <si>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</si>
  <si>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</si>
  <si>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</si>
  <si>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</si>
  <si>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</si>
  <si>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</si>
  <si>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</si>
  <si>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</si>
  <si>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</si>
  <si>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</si>
  <si>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</si>
  <si>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</si>
  <si>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</si>
  <si>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</si>
  <si>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</si>
  <si>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</si>
  <si>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</si>
  <si>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</si>
  <si>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</si>
  <si>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</si>
  <si>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</si>
  <si>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</si>
  <si>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</si>
  <si>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</si>
  <si>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</si>
  <si>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</si>
  <si>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</si>
  <si>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</si>
  <si>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</si>
  <si>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</si>
  <si>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</si>
  <si>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</si>
  <si>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</si>
  <si>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</si>
  <si>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</si>
  <si>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</si>
  <si>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</si>
  <si>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</si>
  <si>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</si>
  <si>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</si>
  <si>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</si>
  <si>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</si>
  <si>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</si>
  <si>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</si>
  <si>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</si>
  <si>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</si>
  <si>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</si>
  <si>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</si>
  <si>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</si>
  <si>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</si>
  <si>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</si>
  <si>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</si>
  <si>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</si>
  <si>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</si>
  <si>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</si>
  <si>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</si>
  <si>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</si>
  <si>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</si>
  <si>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</si>
  <si>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</si>
  <si>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</si>
  <si>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</si>
  <si>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</si>
  <si>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</si>
  <si>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</si>
  <si>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</si>
  <si>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</si>
  <si>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</si>
  <si>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</si>
  <si>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</si>
  <si>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</si>
  <si>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</si>
  <si>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</si>
  <si>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</si>
  <si>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</si>
  <si>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</si>
  <si>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</si>
  <si>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</si>
  <si>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</si>
  <si>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</si>
  <si>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</si>
  <si>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</si>
  <si>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</si>
  <si>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</si>
  <si>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</si>
  <si>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</si>
  <si>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</si>
  <si>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</si>
  <si>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</si>
  <si>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</si>
  <si>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</si>
  <si>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</si>
  <si>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</si>
  <si>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</si>
  <si>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</si>
  <si>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</si>
  <si>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</si>
  <si>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</si>
  <si>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</si>
  <si>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</si>
  <si>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</si>
  <si>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</si>
  <si>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</si>
  <si>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</si>
  <si>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</si>
  <si>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</si>
  <si>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</si>
  <si>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</si>
  <si>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</si>
  <si>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</si>
  <si>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</si>
  <si>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</si>
  <si>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</si>
  <si>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</si>
  <si>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</si>
  <si>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</si>
  <si>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</si>
  <si>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</si>
  <si>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</si>
  <si>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</si>
  <si>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</si>
  <si>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</si>
  <si>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</si>
  <si>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</si>
  <si>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</si>
  <si>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</si>
  <si>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</si>
  <si>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</si>
  <si>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</si>
  <si>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</si>
  <si>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</si>
  <si>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</si>
  <si>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</si>
  <si>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</si>
  <si>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</si>
  <si>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</si>
  <si>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</si>
  <si>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</si>
  <si>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</si>
  <si>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</si>
  <si>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</si>
  <si>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</si>
  <si>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</si>
  <si>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</si>
  <si>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</si>
  <si>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</si>
  <si>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</si>
  <si>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</si>
  <si>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</si>
  <si>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</si>
  <si>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</si>
  <si>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</si>
  <si>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</si>
  <si>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</si>
  <si>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</si>
  <si>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</si>
  <si>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</si>
  <si>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</si>
  <si>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</si>
  <si>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</si>
  <si>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</si>
  <si>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</si>
  <si>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</si>
  <si>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</si>
  <si>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</si>
  <si>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</si>
  <si>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</si>
  <si>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</si>
  <si>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</si>
  <si>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</si>
  <si>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</si>
  <si>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</si>
  <si>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</si>
  <si>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</si>
  <si>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</si>
  <si>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</si>
  <si>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</si>
  <si>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</si>
  <si>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</si>
  <si>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</si>
  <si>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</si>
  <si>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</si>
  <si>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</si>
  <si>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</si>
  <si>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</si>
  <si>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</si>
  <si>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</si>
  <si>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</si>
  <si>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</si>
  <si>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</si>
  <si>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</si>
  <si>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</si>
  <si>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</si>
  <si>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</si>
  <si>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</si>
  <si>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</si>
  <si>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</si>
  <si>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</si>
  <si>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</si>
  <si>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</si>
  <si>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</si>
  <si>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</si>
  <si>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</si>
  <si>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</si>
  <si>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</si>
  <si>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</si>
  <si>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</si>
  <si>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</si>
  <si>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</si>
  <si>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</si>
  <si>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</si>
  <si>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</si>
  <si>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</si>
  <si>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</si>
  <si>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</si>
  <si>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</si>
  <si>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</si>
  <si>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</si>
  <si>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</si>
  <si>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</si>
  <si>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</si>
  <si>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</si>
  <si>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</si>
  <si>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</si>
  <si>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</si>
  <si>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</si>
  <si>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</si>
  <si>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</si>
  <si>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</si>
  <si>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</si>
  <si>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</si>
  <si>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</si>
  <si>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</si>
  <si>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</si>
  <si>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</si>
  <si>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</si>
  <si>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</si>
  <si>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</si>
  <si>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</si>
  <si>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</si>
  <si>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</si>
  <si>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</si>
  <si>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</si>
  <si>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</si>
  <si>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</si>
  <si>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</si>
  <si>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</si>
  <si>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</si>
  <si>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</si>
  <si>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</si>
  <si>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</si>
  <si>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</si>
  <si>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</si>
  <si>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</si>
  <si>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</si>
  <si>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</si>
  <si>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</si>
  <si>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</si>
  <si>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</si>
  <si>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</si>
  <si>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</si>
  <si>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</si>
  <si>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</si>
  <si>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</si>
  <si>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</si>
  <si>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</si>
  <si>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</si>
  <si>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</si>
  <si>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</si>
  <si>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</si>
  <si>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</si>
  <si>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</si>
  <si>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</si>
  <si>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</si>
  <si>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</si>
  <si>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</si>
  <si>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</si>
  <si>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</si>
  <si>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</si>
  <si>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</si>
  <si>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</si>
  <si>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</si>
  <si>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</si>
  <si>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</si>
  <si>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</si>
  <si>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</si>
  <si>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</si>
  <si>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</si>
  <si>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</si>
  <si>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</si>
  <si>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</si>
  <si>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</si>
  <si>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</si>
  <si>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</si>
  <si>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</si>
  <si>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</si>
  <si>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</si>
  <si>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</si>
  <si>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</si>
  <si>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</si>
  <si>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</si>
  <si>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</si>
  <si>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</si>
  <si>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</si>
  <si>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</si>
  <si>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</si>
  <si>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</si>
  <si>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</si>
  <si>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</si>
  <si>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</si>
  <si>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</si>
  <si>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</si>
  <si>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</si>
  <si>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</si>
  <si>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</si>
  <si>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</si>
  <si>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</si>
  <si>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</si>
  <si>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</si>
  <si>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</si>
  <si>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</si>
  <si>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</si>
  <si>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</si>
  <si>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</si>
  <si>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</si>
  <si>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</si>
  <si>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</si>
  <si>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</si>
  <si>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</si>
  <si>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</si>
  <si>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</si>
  <si>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</si>
  <si>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</si>
  <si>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</si>
  <si>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</si>
  <si>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</si>
  <si>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</si>
  <si>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</si>
  <si>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</si>
  <si>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</si>
  <si>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</si>
  <si>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</si>
  <si>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</si>
  <si>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</si>
  <si>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</si>
  <si>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</si>
  <si>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</si>
  <si>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</si>
  <si>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</si>
  <si>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</si>
  <si>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</si>
  <si>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</si>
  <si>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</si>
  <si>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</si>
  <si>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</si>
  <si>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</si>
  <si>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</si>
  <si>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</si>
  <si>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</si>
  <si>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</si>
  <si>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</si>
  <si>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</si>
  <si>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</si>
  <si>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</si>
  <si>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</si>
  <si>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</si>
  <si>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</si>
  <si>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</si>
  <si>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</si>
  <si>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</si>
  <si>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</si>
  <si>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</si>
  <si>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</si>
  <si>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</si>
  <si>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</si>
  <si>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</si>
  <si>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</si>
  <si>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</si>
  <si>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</si>
  <si>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</si>
  <si>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</si>
  <si>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</si>
  <si>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</si>
  <si>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</si>
  <si>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</si>
  <si>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</si>
  <si>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</si>
  <si>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</si>
  <si>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</si>
  <si>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</si>
  <si>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</si>
  <si>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</si>
  <si>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</si>
  <si>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</si>
  <si>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</si>
  <si>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</si>
  <si>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</si>
  <si>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</si>
  <si>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</si>
  <si>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</si>
  <si>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</si>
  <si>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</si>
  <si>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</si>
  <si>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</si>
  <si>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</si>
  <si>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</si>
  <si>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</si>
  <si>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</si>
  <si>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</si>
  <si>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</si>
  <si>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</si>
  <si>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</si>
  <si>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</si>
  <si>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</si>
  <si>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</si>
  <si>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</si>
  <si>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</si>
  <si>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</si>
  <si>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</si>
  <si>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</si>
  <si>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</si>
  <si>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</si>
  <si>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</si>
  <si>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</si>
  <si>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</si>
  <si>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</si>
  <si>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</si>
  <si>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</si>
  <si>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</si>
  <si>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</si>
  <si>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</si>
  <si>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</si>
  <si>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</si>
  <si>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</si>
  <si>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</si>
  <si>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</si>
  <si>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</si>
  <si>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</si>
  <si>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</si>
  <si>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</si>
  <si>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</si>
  <si>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</si>
  <si>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</si>
  <si>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</si>
  <si>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</si>
  <si>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</si>
  <si>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</si>
  <si>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</si>
  <si>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</si>
  <si>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</si>
  <si>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</si>
  <si>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</si>
  <si>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</si>
  <si>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</si>
  <si>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</si>
  <si>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</si>
  <si>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</si>
  <si>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</si>
  <si>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</si>
  <si>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</si>
  <si>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</si>
  <si>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</si>
  <si>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</si>
  <si>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</si>
  <si>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</si>
  <si>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</si>
  <si>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</si>
  <si>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</si>
  <si>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</si>
  <si>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</si>
  <si>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</si>
  <si>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</si>
  <si>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</si>
  <si>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</si>
  <si>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</si>
  <si>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</si>
  <si>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</si>
  <si>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</si>
  <si>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</si>
  <si>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</si>
  <si>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</si>
  <si>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</si>
  <si>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</si>
  <si>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</si>
  <si>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</si>
  <si>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</si>
  <si>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</si>
  <si>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</si>
  <si>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</si>
  <si>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</si>
  <si>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</si>
  <si>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</si>
  <si>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</si>
  <si>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</si>
  <si>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</si>
  <si>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</si>
  <si>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</si>
  <si>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</si>
  <si>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</si>
  <si>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</si>
  <si>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</si>
  <si>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</si>
  <si>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</si>
  <si>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</si>
  <si>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</si>
  <si>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</si>
  <si>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</si>
  <si>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</si>
  <si>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</si>
  <si>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</si>
  <si>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</si>
  <si>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</si>
  <si>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</si>
  <si>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</si>
  <si>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</si>
  <si>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</si>
  <si>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</si>
  <si>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</si>
  <si>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</si>
  <si>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</si>
  <si>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</si>
  <si>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</si>
  <si>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</si>
  <si>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</si>
  <si>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</si>
  <si>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</si>
  <si>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</si>
  <si>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</si>
  <si>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</si>
  <si>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</si>
  <si>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</si>
  <si>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</si>
  <si>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</si>
  <si>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</si>
  <si>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</si>
  <si>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</si>
  <si>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</si>
  <si>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</si>
  <si>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</si>
  <si>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</si>
  <si>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</si>
  <si>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</si>
  <si>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</si>
  <si>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</si>
  <si>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</si>
  <si>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</si>
  <si>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</si>
  <si>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</si>
  <si>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</si>
  <si>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</si>
  <si>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</si>
  <si>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</si>
  <si>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</si>
  <si>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</si>
  <si>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</si>
  <si>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</si>
  <si>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</si>
  <si>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</si>
  <si>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</si>
  <si>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</si>
  <si>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</si>
  <si>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</si>
  <si>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</si>
  <si>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</si>
  <si>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</si>
  <si>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</si>
  <si>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</si>
  <si>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</si>
  <si>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</si>
  <si>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</si>
  <si>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</si>
  <si>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</si>
  <si>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</si>
  <si>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</si>
  <si>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</si>
  <si>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</si>
  <si>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</si>
  <si>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</si>
  <si>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</si>
  <si>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</si>
  <si>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</si>
  <si>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</si>
  <si>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</si>
  <si>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</si>
  <si>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</si>
  <si>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</si>
  <si>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</si>
  <si>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</si>
  <si>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</si>
  <si>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</si>
  <si>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</si>
  <si>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</si>
  <si>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</si>
  <si>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</si>
  <si>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</si>
  <si>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</si>
  <si>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</si>
  <si>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</si>
  <si>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</si>
  <si>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</si>
  <si>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</si>
  <si>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</si>
  <si>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</si>
  <si>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</si>
  <si>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</si>
  <si>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</si>
  <si>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</si>
  <si>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</si>
  <si>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</si>
  <si>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</si>
  <si>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</si>
  <si>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</si>
  <si>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</si>
  <si>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</si>
  <si>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</si>
  <si>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</si>
  <si>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</si>
  <si>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</si>
  <si>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</si>
  <si>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</si>
  <si>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</si>
  <si>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</si>
  <si>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</si>
  <si>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</si>
  <si>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</si>
  <si>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</si>
  <si>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</si>
  <si>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</si>
  <si>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</si>
  <si>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</si>
  <si>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</si>
  <si>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</si>
  <si>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</si>
  <si>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</si>
  <si>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</si>
  <si>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</si>
  <si>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</si>
  <si>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</si>
  <si>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</si>
  <si>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</si>
  <si>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</si>
  <si>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</si>
  <si>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</si>
  <si>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</si>
  <si>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</si>
  <si>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</si>
  <si>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</si>
  <si>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</si>
  <si>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</si>
  <si>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</si>
  <si>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</si>
  <si>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</si>
  <si>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</si>
  <si>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</si>
  <si>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</si>
  <si>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</si>
  <si>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</si>
  <si>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</si>
  <si>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</si>
  <si>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</si>
  <si>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</si>
  <si>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</si>
  <si>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</si>
  <si>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</si>
  <si>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</si>
  <si>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</si>
  <si>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</si>
  <si>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</si>
  <si>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</si>
  <si>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</si>
  <si>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</si>
  <si>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</si>
  <si>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</si>
  <si>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</si>
  <si>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</si>
  <si>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</si>
  <si>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</si>
  <si>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</si>
  <si>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</si>
  <si>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</si>
  <si>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</si>
  <si>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</si>
  <si>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</si>
  <si>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</si>
  <si>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</si>
  <si>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</si>
  <si>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</si>
  <si>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</si>
  <si>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</si>
  <si>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</si>
  <si>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</si>
  <si>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</si>
  <si>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</si>
  <si>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</si>
  <si>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</si>
  <si>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</si>
  <si>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</si>
  <si>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</si>
  <si>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</si>
  <si>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</si>
  <si>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</si>
  <si>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</si>
  <si>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</si>
  <si>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</si>
  <si>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</si>
  <si>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</si>
  <si>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</si>
  <si>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</si>
  <si>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</si>
  <si>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</si>
  <si>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</si>
  <si>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</si>
  <si>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</si>
  <si>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</si>
  <si>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</si>
  <si>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</si>
  <si>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</si>
  <si>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</si>
  <si>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</si>
  <si>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</si>
  <si>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</si>
  <si>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</si>
  <si>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</si>
  <si>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</si>
  <si>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</si>
  <si>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</si>
  <si>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</si>
  <si>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</si>
  <si>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</si>
  <si>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</si>
  <si>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</si>
  <si>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</si>
  <si>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</si>
  <si>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</si>
  <si>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</si>
  <si>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</si>
  <si>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</si>
  <si>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</si>
  <si>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</si>
  <si>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</si>
  <si>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</si>
  <si>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</si>
  <si>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</si>
  <si>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</si>
  <si>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</si>
  <si>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</si>
  <si>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</si>
  <si>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</si>
  <si>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</si>
  <si>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</si>
  <si>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</si>
  <si>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</si>
  <si>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</si>
  <si>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</si>
  <si>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</si>
  <si>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</si>
  <si>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</si>
  <si>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</si>
  <si>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</si>
  <si>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</si>
  <si>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</si>
  <si>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</si>
  <si>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</si>
  <si>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</si>
  <si>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</si>
  <si>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</si>
  <si>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</si>
  <si>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</si>
  <si>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</si>
  <si>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</si>
  <si>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</si>
  <si>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</si>
  <si>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</si>
  <si>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</si>
  <si>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</si>
  <si>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</si>
  <si>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</si>
  <si>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</si>
  <si>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</si>
  <si>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</si>
  <si>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</si>
  <si>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</si>
  <si>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</si>
  <si>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</si>
  <si>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</si>
  <si>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</si>
  <si>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</si>
  <si>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</si>
  <si>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</si>
  <si>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</si>
  <si>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</si>
  <si>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</si>
  <si>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</si>
  <si>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</si>
  <si>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</si>
  <si>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</si>
  <si>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</si>
  <si>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</si>
  <si>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</si>
  <si>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</si>
  <si>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</si>
  <si>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</si>
  <si>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</si>
  <si>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</si>
  <si>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</si>
  <si>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</si>
  <si>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</si>
  <si>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</si>
  <si>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</si>
  <si>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</si>
  <si>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</si>
  <si>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</si>
  <si>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</si>
  <si>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</si>
  <si>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</si>
  <si>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</si>
  <si>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</si>
  <si>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</si>
  <si>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</si>
  <si>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</si>
  <si>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</si>
  <si>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</si>
  <si>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</si>
  <si>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</si>
  <si>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</si>
  <si>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</si>
  <si>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</si>
  <si>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</si>
  <si>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</si>
  <si>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</si>
  <si>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</si>
  <si>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</si>
  <si>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</si>
  <si>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</si>
  <si>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</si>
  <si>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</si>
  <si>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</si>
  <si>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</si>
  <si>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</si>
  <si>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</si>
  <si>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</si>
  <si>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</si>
  <si>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</si>
  <si>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</si>
  <si>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</si>
  <si>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</si>
  <si>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</si>
  <si>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</si>
  <si>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</si>
  <si>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</si>
  <si>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</si>
  <si>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</si>
  <si>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</si>
  <si>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</si>
  <si>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</si>
  <si>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</si>
  <si>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</si>
  <si>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</si>
  <si>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</si>
  <si>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</si>
  <si>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</si>
  <si>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</si>
  <si>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</si>
  <si>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</si>
  <si>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</si>
  <si>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</si>
  <si>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</si>
  <si>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</si>
  <si>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</si>
  <si>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</si>
  <si>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</si>
  <si>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</si>
  <si>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</si>
  <si>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</si>
  <si>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</si>
  <si>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</si>
  <si>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</si>
  <si>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</si>
  <si>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</si>
  <si>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</si>
  <si>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</si>
  <si>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</si>
  <si>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</si>
  <si>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</si>
  <si>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</si>
  <si>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</si>
  <si>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</si>
  <si>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</si>
  <si>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</si>
  <si>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</si>
  <si>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</si>
  <si>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</si>
  <si>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</si>
  <si>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</si>
  <si>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</si>
  <si>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</si>
  <si>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</si>
  <si>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</si>
  <si>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</si>
  <si>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</si>
  <si>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</si>
  <si>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</si>
  <si>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</si>
  <si>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</si>
  <si>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</si>
  <si>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</si>
  <si>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</si>
  <si>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</si>
  <si>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</si>
  <si>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</si>
  <si>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</si>
  <si>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</si>
  <si>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</si>
  <si>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</si>
  <si>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</si>
  <si>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</si>
  <si>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</si>
  <si>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</si>
  <si>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</si>
  <si>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</si>
  <si>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</si>
  <si>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</si>
  <si>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</si>
  <si>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</si>
  <si>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</si>
  <si>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</si>
  <si>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</si>
  <si>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</si>
  <si>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</si>
  <si>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</si>
  <si>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</si>
  <si>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</si>
  <si>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</si>
  <si>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</si>
  <si>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</si>
  <si>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</si>
  <si>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</si>
  <si>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</si>
  <si>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</si>
  <si>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</si>
  <si>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</si>
  <si>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</si>
  <si>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</si>
  <si>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</si>
  <si>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</si>
  <si>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</si>
  <si>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</si>
  <si>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</si>
  <si>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</si>
  <si>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</si>
  <si>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</si>
  <si>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</si>
  <si>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</si>
  <si>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</si>
  <si>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</si>
  <si>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</si>
  <si>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</si>
  <si>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</si>
  <si>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</si>
  <si>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</si>
  <si>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</si>
  <si>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</si>
  <si>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</si>
  <si>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</si>
  <si>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</si>
  <si>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</si>
  <si>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</si>
  <si>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</si>
  <si>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</si>
  <si>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</si>
  <si>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</si>
  <si>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</si>
  <si>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</si>
  <si>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</si>
  <si>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</si>
  <si>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</si>
  <si>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</si>
  <si>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</si>
  <si>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</si>
  <si>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</si>
  <si>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</si>
  <si>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</si>
  <si>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</si>
  <si>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</si>
  <si>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</si>
  <si>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</si>
  <si>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</si>
  <si>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</si>
  <si>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</si>
  <si>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</si>
  <si>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</si>
  <si>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</si>
  <si>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</si>
  <si>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</si>
  <si>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</si>
  <si>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</si>
  <si>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</si>
  <si>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</si>
  <si>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</si>
  <si>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</si>
  <si>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</si>
  <si>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</si>
  <si>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</si>
  <si>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</si>
  <si>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</si>
  <si>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</si>
  <si>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</si>
  <si>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</si>
  <si>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</si>
  <si>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</si>
  <si>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</si>
  <si>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</si>
  <si>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</si>
  <si>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</si>
  <si>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</si>
  <si>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</si>
  <si>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</si>
  <si>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</si>
  <si>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</si>
  <si>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</si>
  <si>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</si>
  <si>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</si>
  <si>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</si>
  <si>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</si>
  <si>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</si>
  <si>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</si>
  <si>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</si>
  <si>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</si>
  <si>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</si>
  <si>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</si>
  <si>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</si>
  <si>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</si>
  <si>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</si>
  <si>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</si>
  <si>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</si>
  <si>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</si>
  <si>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</si>
  <si>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</si>
  <si>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</si>
  <si>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</si>
  <si>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</si>
  <si>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</si>
  <si>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</si>
  <si>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</si>
  <si>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</si>
  <si>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</si>
  <si>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</si>
  <si>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</si>
  <si>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</si>
  <si>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</si>
  <si>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</si>
  <si>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</si>
  <si>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</si>
  <si>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</si>
  <si>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</si>
  <si>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</si>
  <si>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</si>
  <si>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</si>
  <si>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</si>
  <si>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</si>
  <si>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</si>
  <si>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</si>
  <si>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</si>
  <si>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</si>
  <si>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</si>
  <si>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</si>
  <si>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</si>
  <si>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</si>
  <si>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</si>
  <si>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</si>
  <si>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</si>
  <si>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</si>
  <si>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</si>
  <si>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</si>
  <si>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</si>
  <si>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</si>
  <si>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</si>
  <si>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</si>
  <si>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</si>
  <si>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</si>
  <si>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</si>
  <si>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</si>
  <si>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</si>
  <si>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</si>
  <si>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</si>
  <si>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</si>
  <si>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</si>
  <si>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</si>
  <si>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</si>
  <si>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</si>
  <si>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</si>
  <si>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</si>
  <si>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</si>
  <si>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</si>
  <si>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</si>
  <si>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</si>
  <si>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</si>
  <si>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</si>
  <si>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</si>
  <si>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</si>
  <si>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</si>
  <si>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</si>
  <si>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</si>
  <si>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</si>
  <si>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</si>
  <si>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</si>
  <si>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</si>
  <si>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</si>
  <si>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</si>
  <si>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</si>
  <si>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</si>
  <si>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</si>
  <si>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</si>
  <si>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</si>
  <si>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</si>
  <si>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</si>
  <si>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</si>
  <si>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</si>
  <si>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</si>
  <si>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</si>
  <si>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</si>
  <si>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</si>
  <si>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</si>
  <si>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</si>
  <si>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</si>
  <si>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</si>
  <si>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</si>
  <si>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</si>
  <si>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</si>
  <si>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</si>
  <si>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</si>
  <si>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</si>
  <si>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</si>
  <si>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</si>
  <si>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</si>
  <si>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</si>
  <si>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</si>
  <si>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</si>
  <si>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</si>
  <si>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</si>
  <si>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</si>
  <si>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</si>
  <si>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</si>
  <si>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</si>
  <si>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</si>
  <si>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</si>
  <si>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</si>
  <si>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</si>
  <si>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</si>
  <si>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</si>
  <si>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</si>
  <si>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</si>
  <si>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</si>
  <si>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</si>
  <si>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</si>
  <si>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</si>
  <si>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</si>
  <si>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</si>
  <si>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</si>
  <si>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</si>
  <si>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</si>
  <si>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</si>
  <si>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</si>
  <si>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</si>
  <si>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</si>
  <si>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</si>
  <si>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</si>
  <si>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</si>
  <si>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</si>
  <si>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</si>
  <si>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</si>
  <si>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</si>
  <si>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</si>
  <si>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</si>
  <si>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</si>
  <si>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</si>
  <si>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</si>
  <si>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</si>
  <si>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</si>
  <si>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</si>
  <si>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</si>
  <si>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</si>
  <si>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</si>
  <si>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</si>
  <si>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</si>
  <si>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</si>
  <si>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</si>
  <si>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</si>
  <si>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</si>
  <si>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</si>
  <si>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</si>
  <si>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</si>
  <si>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</si>
  <si>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</si>
  <si>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</si>
  <si>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</si>
  <si>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</si>
  <si>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</si>
  <si>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</si>
  <si>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</si>
  <si>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</si>
  <si>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</si>
  <si>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</si>
  <si>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</si>
  <si>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</si>
  <si>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</si>
  <si>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</si>
  <si>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</si>
  <si>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</si>
  <si>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</si>
  <si>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</si>
  <si>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</si>
  <si>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</si>
  <si>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</si>
  <si>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</si>
  <si>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</si>
  <si>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</si>
  <si>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</si>
  <si>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</si>
  <si>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</si>
  <si>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</si>
  <si>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</si>
  <si>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</si>
  <si>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</si>
  <si>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</si>
  <si>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</si>
  <si>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</si>
  <si>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</si>
  <si>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</si>
  <si>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</si>
  <si>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</si>
  <si>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</si>
  <si>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</si>
  <si>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</si>
  <si>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</si>
  <si>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</si>
  <si>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</si>
  <si>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</si>
  <si>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</si>
  <si>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</si>
  <si>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</si>
  <si>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</si>
  <si>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</si>
  <si>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</si>
  <si>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</si>
  <si>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</si>
  <si>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</si>
  <si>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</si>
  <si>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</si>
  <si>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</si>
  <si>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</si>
  <si>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</si>
  <si>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</si>
  <si>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</si>
  <si>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</si>
  <si>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</si>
  <si>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</si>
  <si>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</si>
  <si>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</si>
  <si>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</si>
  <si>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</si>
  <si>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</si>
  <si>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</si>
  <si>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</si>
  <si>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</si>
  <si>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</si>
  <si>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</si>
  <si>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</si>
  <si>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</si>
  <si>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</si>
  <si>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</si>
  <si>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</si>
  <si>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</si>
  <si>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</si>
  <si>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</si>
  <si>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</si>
  <si>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</si>
  <si>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</si>
  <si>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</si>
  <si>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</si>
  <si>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</si>
  <si>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</si>
  <si>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</si>
  <si>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</si>
  <si>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</si>
  <si>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</si>
  <si>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</si>
  <si>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</si>
  <si>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</si>
  <si>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</si>
  <si>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</si>
  <si>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</si>
  <si>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</si>
  <si>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</si>
  <si>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</si>
  <si>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</si>
  <si>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</si>
  <si>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</si>
  <si>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</si>
  <si>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</si>
  <si>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</si>
  <si>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</si>
  <si>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</si>
  <si>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</si>
  <si>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</si>
  <si>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</si>
  <si>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</si>
  <si>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</si>
  <si>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</si>
  <si>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</si>
  <si>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</si>
  <si>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</si>
  <si>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</si>
  <si>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</si>
  <si>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</si>
  <si>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</si>
  <si>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</si>
  <si>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</si>
  <si>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</si>
  <si>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</si>
  <si>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</si>
  <si>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</si>
  <si>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</si>
  <si>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</si>
  <si>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</si>
  <si>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</si>
  <si>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</si>
  <si>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</si>
  <si>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</si>
  <si>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</si>
  <si>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</si>
  <si>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</si>
  <si>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</si>
  <si>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</si>
  <si>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</si>
  <si>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</si>
  <si>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</si>
  <si>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</si>
  <si>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</si>
  <si>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</si>
  <si>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</si>
  <si>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</si>
  <si>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</si>
  <si>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</si>
  <si>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</si>
  <si>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</si>
  <si>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</si>
  <si>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</si>
  <si>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</si>
  <si>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</si>
  <si>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</si>
  <si>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</si>
  <si>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</si>
  <si>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</si>
  <si>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</si>
  <si>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</si>
  <si>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</si>
  <si>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</si>
  <si>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</si>
  <si>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</si>
  <si>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</si>
  <si>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</si>
  <si>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</si>
  <si>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</si>
  <si>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</si>
  <si>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</si>
  <si>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</si>
  <si>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</si>
  <si>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</si>
  <si>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</si>
  <si>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</si>
  <si>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</si>
  <si>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</si>
  <si>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</si>
  <si>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</si>
  <si>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</si>
  <si>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</si>
  <si>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</si>
  <si>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</si>
  <si>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</si>
  <si>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</si>
  <si>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</si>
  <si>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</si>
  <si>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</si>
  <si>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</si>
  <si>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</si>
  <si>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</si>
  <si>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</si>
  <si>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</si>
  <si>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</si>
  <si>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</si>
  <si>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</si>
  <si>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</si>
  <si>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</si>
  <si>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</si>
  <si>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</si>
  <si>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</si>
  <si>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</si>
  <si>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</si>
  <si>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</si>
  <si>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</si>
  <si>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</si>
  <si>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</si>
  <si>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</si>
  <si>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</si>
  <si>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</si>
  <si>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</si>
  <si>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</si>
  <si>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</si>
  <si>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</si>
  <si>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</si>
  <si>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</si>
  <si>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</si>
  <si>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</si>
  <si>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</si>
  <si>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</si>
  <si>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</si>
  <si>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</si>
  <si>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</si>
  <si>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</si>
  <si>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</si>
  <si>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</si>
  <si>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</si>
  <si>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</si>
  <si>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</si>
  <si>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</si>
  <si>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</si>
  <si>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</si>
  <si>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</si>
  <si>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</si>
  <si>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</si>
  <si>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</si>
  <si>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</si>
  <si>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</si>
  <si>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</si>
  <si>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</si>
  <si>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</si>
  <si>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</si>
  <si>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</si>
  <si>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</si>
  <si>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</si>
  <si>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</si>
  <si>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</si>
  <si>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</si>
  <si>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</si>
  <si>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</si>
  <si>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</si>
  <si>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</si>
  <si>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</si>
  <si>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</si>
  <si>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</si>
  <si>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</si>
  <si>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</si>
  <si>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</si>
  <si>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</si>
  <si>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</si>
  <si>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</si>
  <si>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</si>
  <si>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</si>
  <si>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</si>
  <si>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</si>
  <si>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</si>
  <si>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</si>
  <si>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</si>
  <si>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</si>
  <si>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</si>
  <si>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</si>
  <si>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</si>
  <si>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</si>
  <si>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</si>
  <si>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</si>
  <si>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</si>
  <si>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</si>
  <si>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</si>
  <si>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</si>
  <si>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</si>
  <si>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</si>
  <si>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</si>
  <si>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</si>
  <si>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</si>
  <si>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</si>
  <si>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</si>
  <si>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</si>
  <si>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</si>
  <si>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</si>
  <si>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</si>
  <si>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</si>
  <si>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</si>
  <si>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</si>
  <si>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</si>
  <si>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</si>
  <si>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</si>
  <si>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</si>
  <si>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</si>
  <si>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</si>
  <si>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</si>
  <si>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</si>
  <si>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</si>
  <si>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</si>
  <si>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</si>
  <si>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</si>
  <si>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</si>
  <si>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</si>
  <si>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</si>
  <si>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</si>
  <si>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</si>
  <si>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</si>
  <si>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</si>
  <si>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</si>
  <si>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</si>
  <si>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</si>
  <si>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</si>
  <si>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</si>
  <si>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</si>
  <si>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</si>
  <si>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</si>
  <si>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</si>
  <si>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</si>
  <si>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</si>
  <si>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</si>
  <si>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</si>
  <si>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</si>
  <si>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</si>
  <si>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</si>
  <si>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</si>
  <si>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</si>
  <si>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</si>
  <si>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</si>
  <si>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</si>
  <si>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</si>
  <si>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</si>
  <si>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</si>
  <si>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</si>
  <si>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</si>
  <si>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</si>
  <si>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</si>
  <si>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</si>
  <si>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</si>
  <si>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</si>
  <si>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</si>
  <si>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</si>
  <si>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</si>
  <si>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</si>
  <si>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</si>
  <si>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</si>
  <si>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</si>
  <si>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</si>
  <si>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</si>
  <si>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</si>
  <si>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</si>
  <si>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</si>
  <si>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</si>
  <si>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</si>
  <si>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</si>
  <si>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</si>
  <si>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</si>
  <si>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</si>
  <si>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</si>
  <si>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</si>
  <si>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</si>
  <si>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</si>
  <si>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</si>
  <si>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</si>
  <si>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</si>
  <si>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</si>
  <si>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</si>
  <si>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</si>
  <si>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</si>
  <si>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</si>
  <si>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</si>
  <si>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</si>
  <si>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</si>
  <si>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</si>
  <si>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</si>
  <si>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</si>
  <si>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</si>
  <si>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</si>
  <si>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</si>
  <si>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</si>
  <si>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</si>
  <si>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</si>
  <si>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</si>
  <si>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</si>
  <si>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</si>
  <si>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</si>
  <si>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</si>
  <si>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</si>
  <si>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</si>
  <si>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</si>
  <si>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</si>
  <si>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</si>
  <si>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</si>
  <si>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</si>
  <si>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</si>
  <si>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</si>
  <si>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</si>
  <si>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</si>
  <si>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</si>
  <si>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</si>
  <si>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</si>
  <si>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</si>
  <si>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</si>
  <si>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</si>
  <si>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</si>
  <si>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</si>
  <si>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</si>
  <si>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</si>
  <si>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</si>
  <si>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</si>
  <si>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</si>
  <si>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</si>
  <si>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</si>
  <si>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</si>
  <si>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</si>
  <si>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</si>
  <si>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</si>
  <si>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</si>
  <si>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</si>
  <si>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</si>
  <si>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</si>
  <si>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</si>
  <si>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</si>
  <si>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</si>
  <si>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</si>
  <si>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</si>
  <si>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</si>
  <si>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</si>
  <si>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</si>
  <si>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</si>
  <si>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</si>
  <si>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</si>
  <si>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</si>
  <si>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</si>
  <si>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</si>
  <si>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</si>
  <si>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</si>
  <si>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</si>
  <si>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</si>
  <si>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</si>
  <si>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</si>
  <si>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</si>
  <si>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</si>
  <si>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</si>
  <si>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</si>
  <si>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</si>
  <si>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</si>
  <si>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</si>
  <si>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</si>
  <si>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</si>
  <si>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</si>
  <si>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</si>
  <si>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</si>
  <si>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</si>
  <si>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</si>
  <si>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</si>
  <si>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</si>
  <si>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</si>
  <si>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</si>
  <si>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</si>
  <si>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</si>
  <si>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</si>
  <si>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</si>
  <si>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</si>
  <si>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</si>
  <si>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</si>
  <si>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</si>
  <si>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</si>
  <si>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</si>
  <si>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</si>
  <si>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</si>
  <si>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</si>
  <si>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</si>
  <si>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</si>
  <si>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</si>
  <si>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</si>
  <si>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</si>
  <si>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</si>
  <si>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</si>
  <si>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</si>
  <si>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</si>
  <si>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</si>
  <si>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</si>
  <si>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</si>
  <si>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</si>
  <si>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</si>
  <si>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</si>
  <si>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</si>
  <si>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</si>
  <si>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</si>
  <si>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</si>
  <si>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</si>
  <si>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</si>
  <si>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</si>
  <si>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</si>
  <si>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</si>
  <si>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</si>
  <si>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</si>
  <si>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</si>
  <si>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</si>
  <si>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</si>
  <si>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</si>
  <si>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</si>
  <si>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</si>
  <si>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</si>
  <si>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</si>
  <si>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</si>
  <si>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</si>
  <si>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</si>
  <si>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</si>
  <si>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</si>
  <si>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</si>
  <si>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</si>
  <si>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</si>
  <si>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</si>
  <si>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</si>
  <si>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</si>
  <si>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</si>
  <si>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</si>
  <si>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</si>
  <si>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</si>
  <si>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</si>
  <si>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</si>
  <si>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</si>
  <si>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</si>
  <si>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</si>
  <si>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</si>
  <si>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</si>
  <si>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</si>
  <si>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</si>
  <si>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</si>
  <si>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</si>
  <si>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</si>
  <si>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</si>
  <si>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</si>
  <si>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</si>
  <si>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</si>
  <si>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</si>
  <si>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</si>
  <si>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</si>
  <si>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</si>
  <si>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</si>
  <si>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</si>
  <si>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</si>
  <si>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</si>
  <si>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</si>
  <si>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</si>
  <si>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</si>
  <si>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</si>
  <si>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</si>
  <si>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</si>
  <si>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</si>
  <si>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</si>
  <si>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</si>
  <si>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</si>
  <si>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</si>
  <si>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</si>
  <si>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</si>
  <si>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</si>
  <si>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</si>
  <si>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</si>
  <si>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</si>
  <si>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</si>
  <si>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</si>
  <si>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</si>
  <si>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</si>
  <si>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</si>
  <si>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</si>
  <si>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</si>
  <si>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</si>
  <si>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</si>
  <si>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</si>
  <si>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</si>
  <si>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</si>
  <si>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</si>
  <si>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</si>
  <si>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</si>
  <si>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</si>
  <si>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</si>
  <si>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</si>
  <si>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</si>
  <si>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</si>
  <si>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</si>
  <si>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</si>
  <si>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</si>
  <si>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</si>
  <si>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</si>
  <si>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</si>
  <si>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</si>
  <si>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</si>
  <si>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</si>
  <si>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</si>
  <si>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</si>
  <si>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</si>
  <si>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</si>
  <si>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</si>
  <si>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</si>
  <si>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</si>
  <si>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</si>
  <si>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</si>
  <si>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</si>
  <si>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</si>
  <si>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</si>
  <si>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</si>
  <si>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</si>
  <si>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</si>
  <si>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</si>
  <si>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</si>
  <si>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</si>
  <si>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</si>
  <si>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</si>
  <si>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</si>
  <si>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</si>
  <si>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</si>
  <si>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</si>
  <si>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</si>
  <si>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</si>
  <si>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</si>
  <si>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</si>
  <si>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</si>
  <si>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</si>
  <si>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</si>
  <si>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</si>
  <si>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</si>
  <si>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</si>
  <si>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</si>
  <si>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</si>
  <si>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</si>
  <si>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</si>
  <si>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</si>
  <si>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</si>
  <si>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</si>
  <si>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</si>
  <si>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</si>
  <si>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</si>
  <si>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</si>
  <si>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</si>
  <si>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</si>
  <si>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</si>
  <si>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</si>
  <si>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</si>
  <si>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</si>
  <si>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</si>
  <si>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</si>
  <si>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</si>
  <si>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</si>
  <si>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</si>
  <si>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</si>
  <si>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</si>
  <si>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</si>
  <si>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</si>
  <si>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</si>
  <si>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</si>
  <si>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</si>
  <si>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</si>
  <si>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</si>
  <si>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</si>
  <si>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</si>
  <si>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</si>
  <si>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</si>
  <si>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</si>
  <si>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</si>
  <si>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</si>
  <si>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</si>
  <si>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</si>
  <si>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</si>
  <si>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</si>
  <si>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</si>
  <si>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</si>
  <si>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</si>
  <si>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</si>
  <si>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</si>
  <si>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</si>
  <si>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</si>
  <si>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</si>
  <si>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</si>
  <si>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</si>
  <si>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</si>
  <si>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</si>
  <si>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</si>
  <si>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</si>
  <si>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</si>
  <si>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</si>
  <si>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</si>
  <si>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</si>
  <si>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</si>
  <si>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</si>
  <si>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</si>
  <si>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</si>
  <si>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</si>
  <si>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</si>
  <si>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</si>
  <si>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</si>
  <si>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</si>
  <si>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</si>
  <si>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</si>
  <si>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</si>
  <si>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</si>
  <si>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</si>
  <si>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</si>
  <si>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</si>
  <si>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</si>
  <si>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</si>
  <si>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</si>
  <si>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</si>
  <si>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</si>
  <si>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</si>
  <si>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</si>
  <si>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</si>
  <si>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</si>
  <si>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</si>
  <si>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</si>
  <si>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</si>
  <si>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</si>
  <si>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</si>
  <si>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</si>
  <si>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</si>
  <si>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</si>
  <si>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</si>
  <si>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</si>
  <si>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</si>
  <si>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</si>
  <si>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</si>
  <si>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</si>
  <si>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</si>
  <si>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</si>
  <si>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</si>
  <si>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</si>
  <si>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</si>
  <si>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</si>
  <si>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</si>
  <si>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</si>
  <si>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</si>
  <si>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</si>
  <si>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</si>
  <si>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</si>
  <si>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</si>
  <si>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</si>
  <si>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</si>
  <si>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</si>
  <si>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</si>
  <si>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</si>
  <si>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</si>
  <si>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</si>
  <si>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</si>
  <si>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</si>
  <si>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</si>
  <si>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</si>
  <si>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</si>
  <si>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</si>
  <si>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</si>
  <si>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</si>
  <si>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</si>
  <si>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</si>
  <si>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</si>
  <si>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</si>
  <si>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</si>
  <si>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</si>
  <si>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</si>
  <si>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</si>
  <si>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</si>
  <si>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</si>
  <si>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</si>
  <si>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</si>
  <si>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</si>
  <si>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</si>
  <si>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</si>
  <si>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</si>
  <si>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</si>
  <si>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</si>
  <si>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</si>
  <si>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</si>
  <si>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</si>
  <si>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</si>
  <si>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</si>
  <si>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</si>
  <si>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</si>
  <si>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</si>
  <si>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</si>
  <si>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</si>
  <si>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</si>
  <si>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</si>
  <si>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</si>
  <si>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</si>
  <si>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</si>
  <si>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</si>
  <si>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</si>
  <si>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</si>
  <si>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</si>
  <si>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</si>
  <si>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</si>
  <si>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</si>
  <si>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</si>
  <si>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</si>
  <si>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</si>
  <si>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</si>
  <si>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</si>
  <si>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</si>
  <si>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</si>
  <si>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</si>
  <si>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</si>
  <si>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</si>
  <si>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</si>
  <si>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</si>
  <si>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</si>
  <si>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</si>
  <si>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</si>
  <si>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</si>
  <si>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</si>
  <si>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</si>
  <si>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</si>
  <si>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</si>
  <si>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</si>
  <si>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</si>
  <si>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</si>
  <si>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</si>
  <si>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</si>
  <si>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</si>
  <si>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</si>
  <si>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</si>
  <si>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</si>
  <si>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</si>
  <si>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</si>
  <si>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</si>
  <si>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</si>
  <si>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</si>
  <si>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</si>
  <si>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</si>
  <si>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</si>
  <si>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</si>
  <si>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</si>
  <si>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</si>
  <si>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</si>
  <si>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</si>
  <si>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</si>
  <si>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</si>
  <si>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</si>
  <si>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</si>
  <si>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</si>
  <si>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</si>
  <si>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</si>
  <si>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</si>
  <si>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</si>
  <si>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</si>
  <si>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</si>
  <si>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</si>
  <si>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</si>
  <si>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</si>
  <si>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</si>
  <si>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</si>
  <si>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</si>
  <si>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</si>
  <si>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</si>
  <si>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</si>
  <si>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</si>
  <si>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</si>
  <si>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</si>
  <si>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</si>
  <si>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</si>
  <si>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</si>
  <si>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</si>
  <si>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</si>
  <si>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</si>
  <si>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</si>
  <si>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</si>
  <si>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</si>
  <si>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</si>
  <si>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</si>
  <si>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</si>
  <si>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</si>
  <si>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</si>
  <si>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</si>
  <si>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</si>
  <si>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</si>
  <si>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</si>
  <si>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</si>
  <si>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</si>
  <si>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</si>
  <si>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</si>
  <si>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</si>
  <si>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</si>
  <si>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</si>
  <si>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</si>
  <si>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</si>
  <si>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</si>
  <si>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</si>
  <si>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</si>
  <si>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</si>
  <si>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</si>
  <si>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</si>
  <si>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</si>
  <si>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</si>
  <si>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</si>
  <si>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</si>
  <si>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</si>
  <si>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</si>
  <si>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</si>
  <si>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</si>
  <si>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</si>
  <si>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</si>
  <si>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</si>
  <si>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</si>
  <si>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</si>
  <si>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</si>
  <si>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</si>
  <si>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</si>
  <si>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</si>
  <si>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</si>
  <si>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</si>
  <si>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</si>
  <si>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</si>
  <si>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</si>
  <si>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</si>
  <si>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</si>
  <si>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</si>
  <si>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</si>
  <si>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</si>
  <si>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</si>
  <si>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</si>
  <si>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</si>
  <si>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</si>
  <si>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</si>
  <si>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</si>
  <si>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</si>
  <si>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</si>
  <si>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</si>
  <si>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</si>
  <si>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</si>
  <si>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</si>
  <si>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</si>
  <si>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</si>
  <si>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</si>
  <si>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</si>
  <si>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</si>
  <si>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</si>
  <si>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</si>
  <si>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</si>
  <si>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</si>
  <si>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</si>
  <si>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</si>
  <si>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</si>
  <si>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</si>
  <si>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</si>
  <si>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</si>
  <si>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</si>
  <si>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</si>
  <si>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</si>
  <si>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</si>
  <si>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</si>
  <si>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</si>
  <si>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</si>
  <si>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</si>
  <si>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</si>
  <si>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</si>
  <si>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</si>
  <si>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</si>
  <si>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</si>
  <si>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</si>
  <si>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</si>
  <si>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</si>
  <si>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</si>
  <si>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</si>
  <si>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</si>
  <si>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</si>
  <si>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</si>
  <si>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</si>
  <si>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</si>
  <si>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</si>
  <si>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</si>
  <si>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</si>
  <si>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</si>
  <si>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</si>
  <si>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</si>
  <si>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</si>
  <si>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</si>
  <si>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</si>
  <si>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</si>
  <si>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</si>
  <si>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</si>
  <si>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</si>
  <si>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</si>
  <si>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</si>
  <si>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</si>
  <si>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</si>
  <si>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</si>
  <si>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</si>
  <si>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</si>
  <si>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</si>
  <si>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</si>
  <si>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</si>
  <si>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</si>
  <si>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</si>
  <si>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</si>
  <si>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</si>
  <si>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</si>
  <si>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</si>
  <si>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</si>
  <si>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</si>
  <si>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</si>
  <si>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</si>
  <si>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</si>
  <si>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</si>
  <si>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</si>
  <si>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</si>
  <si>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</si>
  <si>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</si>
  <si>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</si>
  <si>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</si>
  <si>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</si>
  <si>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</si>
  <si>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</si>
  <si>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</si>
  <si>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</si>
  <si>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</si>
  <si>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</si>
  <si>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</si>
  <si>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</si>
  <si>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</si>
  <si>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</si>
  <si>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</si>
  <si>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</si>
  <si>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</si>
  <si>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</si>
  <si>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</si>
  <si>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</si>
  <si>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</si>
  <si>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</si>
  <si>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</si>
  <si>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</si>
  <si>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</si>
  <si>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</si>
  <si>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</si>
  <si>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</si>
  <si>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</si>
  <si>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</si>
  <si>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</si>
  <si>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</si>
  <si>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</si>
  <si>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</si>
  <si>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</si>
  <si>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</si>
  <si>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</si>
  <si>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</si>
  <si>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</si>
  <si>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</si>
  <si>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</si>
  <si>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</si>
  <si>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</si>
  <si>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</si>
  <si>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</si>
  <si>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</si>
  <si>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</si>
  <si>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</si>
  <si>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</si>
  <si>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</si>
  <si>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</si>
  <si>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</si>
  <si>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</si>
  <si>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</si>
  <si>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</si>
  <si>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</si>
  <si>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</si>
  <si>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</si>
  <si>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</si>
  <si>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</si>
  <si>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</si>
  <si>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</si>
  <si>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</si>
  <si>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</si>
  <si>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</si>
  <si>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</si>
  <si>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</si>
  <si>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</si>
  <si>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</si>
  <si>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</si>
  <si>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</si>
  <si>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</si>
  <si>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</si>
  <si>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</si>
  <si>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</si>
  <si>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</si>
  <si>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</si>
  <si>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</si>
  <si>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</si>
  <si>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</si>
  <si>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</si>
  <si>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</si>
  <si>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</si>
  <si>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</si>
  <si>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</si>
  <si>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</si>
  <si>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</si>
  <si>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</si>
  <si>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</si>
  <si>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</si>
  <si>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</si>
  <si>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</si>
  <si>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</si>
  <si>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</si>
  <si>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</si>
  <si>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</si>
  <si>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</si>
  <si>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</si>
  <si>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</si>
  <si>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</si>
  <si>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</si>
  <si>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</si>
  <si>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</si>
  <si>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</si>
  <si>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</si>
  <si>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</si>
  <si>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</si>
  <si>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</si>
  <si>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</si>
  <si>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</si>
  <si>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</si>
  <si>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</si>
  <si>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</si>
  <si>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</si>
  <si>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</si>
  <si>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</si>
  <si>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</si>
  <si>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</si>
  <si>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</si>
  <si>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</si>
  <si>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</si>
  <si>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</si>
  <si>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</si>
  <si>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</si>
  <si>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</si>
  <si>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</si>
  <si>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</si>
  <si>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</si>
  <si>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</si>
  <si>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</si>
  <si>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</si>
  <si>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</si>
  <si>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</si>
  <si>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</si>
  <si>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</si>
  <si>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</si>
  <si>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</si>
  <si>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</si>
  <si>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</si>
  <si>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</si>
  <si>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</si>
  <si>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</si>
  <si>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</si>
  <si>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</si>
  <si>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</si>
  <si>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</si>
  <si>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</si>
  <si>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</si>
  <si>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</si>
  <si>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</si>
  <si>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</si>
  <si>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</si>
  <si>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</si>
  <si>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</si>
  <si>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</si>
  <si>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</si>
  <si>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</si>
  <si>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</si>
  <si>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</si>
  <si>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</si>
  <si>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</si>
  <si>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</si>
  <si>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</si>
  <si>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</si>
  <si>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</si>
  <si>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</si>
  <si>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</si>
  <si>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</si>
  <si>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</si>
  <si>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</si>
  <si>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</si>
  <si>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</si>
  <si>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</si>
  <si>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</si>
  <si>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</si>
  <si>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</si>
  <si>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</si>
  <si>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</si>
  <si>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</si>
  <si>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</si>
  <si>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</si>
  <si>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</si>
  <si>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</si>
  <si>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</si>
  <si>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</si>
  <si>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</si>
  <si>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</si>
  <si>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</si>
  <si>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</si>
  <si>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</si>
  <si>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</si>
  <si>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</si>
  <si>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</si>
  <si>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</si>
  <si>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</si>
  <si>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</si>
  <si>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</si>
  <si>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</si>
  <si>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</si>
  <si>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</si>
  <si>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</si>
  <si>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</si>
  <si>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</si>
  <si>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</si>
  <si>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</si>
  <si>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</si>
  <si>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</si>
  <si>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</si>
  <si>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</si>
  <si>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</si>
  <si>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</si>
  <si>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</si>
  <si>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</si>
  <si>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</si>
  <si>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</si>
  <si>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</si>
  <si>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</si>
  <si>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</si>
  <si>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</si>
  <si>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</si>
  <si>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</si>
  <si>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</si>
  <si>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</si>
  <si>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</si>
  <si>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</si>
  <si>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</si>
  <si>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</si>
  <si>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</si>
  <si>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</si>
  <si>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</si>
  <si>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</si>
  <si>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</si>
  <si>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</si>
  <si>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</si>
  <si>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</si>
  <si>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</si>
  <si>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</si>
  <si>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</si>
  <si>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</si>
  <si>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</si>
  <si>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</si>
  <si>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</si>
  <si>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</si>
  <si>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</si>
  <si>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</si>
  <si>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</si>
  <si>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</si>
  <si>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</si>
  <si>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</si>
  <si>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</si>
  <si>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</si>
  <si>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</si>
  <si>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</si>
  <si>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</si>
  <si>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</si>
  <si>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</si>
  <si>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</si>
  <si>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</si>
  <si>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</si>
  <si>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</si>
  <si>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</si>
  <si>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</si>
  <si>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</si>
  <si>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</si>
  <si>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</si>
  <si>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</si>
  <si>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</si>
  <si>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</si>
  <si>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</si>
  <si>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</si>
  <si>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</si>
  <si>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</si>
  <si>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</si>
  <si>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</si>
  <si>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</si>
  <si>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</si>
  <si>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</si>
  <si>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</si>
  <si>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</si>
  <si>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</si>
  <si>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</si>
  <si>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</si>
  <si>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</si>
  <si>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</si>
  <si>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</si>
  <si>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</si>
  <si>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</si>
  <si>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</si>
  <si>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</si>
  <si>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</si>
  <si>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</si>
  <si>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</si>
  <si>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</si>
  <si>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</si>
  <si>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</si>
  <si>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</si>
  <si>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</si>
  <si>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</si>
  <si>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</si>
  <si>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</si>
  <si>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</si>
  <si>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</si>
  <si>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</si>
  <si>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</si>
  <si>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</si>
  <si>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</si>
  <si>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</si>
  <si>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</si>
  <si>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</si>
  <si>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</si>
  <si>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</si>
  <si>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</si>
  <si>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</si>
  <si>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</si>
  <si>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</si>
  <si>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</si>
  <si>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</si>
  <si>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</si>
  <si>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</si>
  <si>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</si>
  <si>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</si>
  <si>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</si>
  <si>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</si>
  <si>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</si>
  <si>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</si>
  <si>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</si>
  <si>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</si>
  <si>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</si>
  <si>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</si>
  <si>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</si>
  <si>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</si>
  <si>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</si>
  <si>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</si>
  <si>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</si>
  <si>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</si>
  <si>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</si>
  <si>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</si>
  <si>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</si>
  <si>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</si>
  <si>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</si>
  <si>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</si>
  <si>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</si>
  <si>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</si>
  <si>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</si>
  <si>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</si>
  <si>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</si>
  <si>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</si>
  <si>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</si>
  <si>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</si>
  <si>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</si>
  <si>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</si>
  <si>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</si>
  <si>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</si>
  <si>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</si>
  <si>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</si>
  <si>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</si>
  <si>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</si>
  <si>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</si>
  <si>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</si>
  <si>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</si>
  <si>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</si>
  <si>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</si>
  <si>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</si>
  <si>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</si>
  <si>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</si>
  <si>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</si>
  <si>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</si>
  <si>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</si>
  <si>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</si>
  <si>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</si>
  <si>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</si>
  <si>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</si>
  <si>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</si>
  <si>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</si>
  <si>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</si>
  <si>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</si>
  <si>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</si>
  <si>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</si>
  <si>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</si>
  <si>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</si>
  <si>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</si>
  <si>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</si>
  <si>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</si>
  <si>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</si>
  <si>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</si>
  <si>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</si>
  <si>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</si>
  <si>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</si>
  <si>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</si>
  <si>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</si>
  <si>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</si>
  <si>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</si>
  <si>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</si>
  <si>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</si>
  <si>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</si>
  <si>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</si>
  <si>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</si>
  <si>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</si>
  <si>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</si>
  <si>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</si>
  <si>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</si>
  <si>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</si>
  <si>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</si>
  <si>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</si>
  <si>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</si>
  <si>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</si>
  <si>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</si>
  <si>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</si>
  <si>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</si>
  <si>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</si>
  <si>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</si>
  <si>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</si>
  <si>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</si>
  <si>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</si>
  <si>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</si>
  <si>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</si>
  <si>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</si>
  <si>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</si>
  <si>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</si>
  <si>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</si>
  <si>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</si>
  <si>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</si>
  <si>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</si>
  <si>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</si>
  <si>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</si>
  <si>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</si>
  <si>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</si>
  <si>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</si>
  <si>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</si>
  <si>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</si>
  <si>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</si>
  <si>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</si>
  <si>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</si>
  <si>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</si>
  <si>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</si>
  <si>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</si>
  <si>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</si>
  <si>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</si>
  <si>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</si>
  <si>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</si>
  <si>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</si>
  <si>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</si>
  <si>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</si>
  <si>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</si>
  <si>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</si>
  <si>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</si>
  <si>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</si>
  <si>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</si>
  <si>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</si>
  <si>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</si>
  <si>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</si>
  <si>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</si>
  <si>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</si>
  <si>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</si>
  <si>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</si>
  <si>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</si>
  <si>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</si>
  <si>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</si>
  <si>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</si>
  <si>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</si>
  <si>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</si>
  <si>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</si>
  <si>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</si>
  <si>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</si>
  <si>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</si>
  <si>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</si>
  <si>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</si>
  <si>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</si>
  <si>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</si>
  <si>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</si>
  <si>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</si>
  <si>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</si>
  <si>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</si>
  <si>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</si>
  <si>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</si>
  <si>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</si>
  <si>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</si>
  <si>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</si>
  <si>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</si>
  <si>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</si>
  <si>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</si>
  <si>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</si>
  <si>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</si>
  <si>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</si>
  <si>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</si>
  <si>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</si>
  <si>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</si>
  <si>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</si>
  <si>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</si>
  <si>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</si>
  <si>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</si>
  <si>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</si>
  <si>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</si>
  <si>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</si>
  <si>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</si>
  <si>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</si>
  <si>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</si>
  <si>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</si>
  <si>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</si>
  <si>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</si>
  <si>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</si>
  <si>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</si>
  <si>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</si>
  <si>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</si>
  <si>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</si>
  <si>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</si>
  <si>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</si>
  <si>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</si>
  <si>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</si>
  <si>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</si>
  <si>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</si>
  <si>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</si>
  <si>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</si>
  <si>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</si>
  <si>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</si>
  <si>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</si>
  <si>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</si>
  <si>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</si>
  <si>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</si>
  <si>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</si>
  <si>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</si>
  <si>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</si>
  <si>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</si>
  <si>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</si>
  <si>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</si>
  <si>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</si>
  <si>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</si>
  <si>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</si>
  <si>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</si>
  <si>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</si>
  <si>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</si>
  <si>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</si>
  <si>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</si>
  <si>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</si>
  <si>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</si>
  <si>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</si>
  <si>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</si>
  <si>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</si>
  <si>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</si>
  <si>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</si>
  <si>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</si>
  <si>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</si>
  <si>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</si>
  <si>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</si>
  <si>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</si>
  <si>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</si>
  <si>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</si>
  <si>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</si>
  <si>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</si>
  <si>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</si>
  <si>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</si>
  <si>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</si>
  <si>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</si>
  <si>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</si>
  <si>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</si>
  <si>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</si>
  <si>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</si>
  <si>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</si>
  <si>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</si>
  <si>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</si>
  <si>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</si>
  <si>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</si>
  <si>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</si>
  <si>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</si>
  <si>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</si>
  <si>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</si>
  <si>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</si>
  <si>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</si>
  <si>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</si>
  <si>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</si>
  <si>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</si>
  <si>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</si>
  <si>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</si>
  <si>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</si>
  <si>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</si>
  <si>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</si>
  <si>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</si>
  <si>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</si>
  <si>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</si>
  <si>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</si>
  <si>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</si>
  <si>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</si>
  <si>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</si>
  <si>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</si>
  <si>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</si>
  <si>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</si>
  <si>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</si>
  <si>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</si>
  <si>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</si>
  <si>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</si>
  <si>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</si>
  <si>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</si>
  <si>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</si>
  <si>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</si>
  <si>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</si>
  <si>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</si>
  <si>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</si>
  <si>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</si>
  <si>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</si>
  <si>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</si>
  <si>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</si>
  <si>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</si>
  <si>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</si>
  <si>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</si>
  <si>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</si>
  <si>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</si>
  <si>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</si>
  <si>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</si>
  <si>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</si>
  <si>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</si>
  <si>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</si>
  <si>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</si>
  <si>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</si>
  <si>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</si>
  <si>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</si>
  <si>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</si>
  <si>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</si>
  <si>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</si>
  <si>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</si>
  <si>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</si>
  <si>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</si>
  <si>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</si>
  <si>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</si>
  <si>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</si>
  <si>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</si>
  <si>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</si>
  <si>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</si>
  <si>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</si>
  <si>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</si>
  <si>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</si>
  <si>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</si>
  <si>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</si>
  <si>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</si>
  <si>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</si>
  <si>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</si>
  <si>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</si>
  <si>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</si>
  <si>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</si>
  <si>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</si>
  <si>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</si>
  <si>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</si>
  <si>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</si>
  <si>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</si>
  <si>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</si>
  <si>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</si>
  <si>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</si>
  <si>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</si>
  <si>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</si>
  <si>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</si>
  <si>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</si>
  <si>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</si>
  <si>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</si>
  <si>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</si>
  <si>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</si>
  <si>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</si>
  <si>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</si>
  <si>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</si>
  <si>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</si>
  <si>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</si>
  <si>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</si>
  <si>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</si>
  <si>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</si>
  <si>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</si>
  <si>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</si>
  <si>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</si>
  <si>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</si>
  <si>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</si>
  <si>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</si>
  <si>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</si>
  <si>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</si>
  <si>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</si>
  <si>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</si>
  <si>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</si>
  <si>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</si>
  <si>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</si>
  <si>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</si>
  <si>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</si>
  <si>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</si>
  <si>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</si>
  <si>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</si>
  <si>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</si>
  <si>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</si>
  <si>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</si>
  <si>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</si>
  <si>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</si>
  <si>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</si>
  <si>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</si>
  <si>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</si>
  <si>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</si>
  <si>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</si>
  <si>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</si>
  <si>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</si>
  <si>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</si>
  <si>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</si>
  <si>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</si>
  <si>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</si>
  <si>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</si>
  <si>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</si>
  <si>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</si>
  <si>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</si>
  <si>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</si>
  <si>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</si>
  <si>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</si>
  <si>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</si>
  <si>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</si>
  <si>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</si>
  <si>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</si>
  <si>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</si>
  <si>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</si>
  <si>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</si>
  <si>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</si>
  <si>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</si>
  <si>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</si>
  <si>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</si>
  <si>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</si>
  <si>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</si>
  <si>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</si>
  <si>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</si>
  <si>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</si>
  <si>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</si>
  <si>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</si>
  <si>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</si>
  <si>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</si>
  <si>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</si>
  <si>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</si>
  <si>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</si>
  <si>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</si>
  <si>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</si>
  <si>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</si>
  <si>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</si>
  <si>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</si>
  <si>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</si>
  <si>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</si>
  <si>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</si>
  <si>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</si>
  <si>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</si>
  <si>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</si>
  <si>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</si>
  <si>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</si>
  <si>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</si>
  <si>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</si>
  <si>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</si>
  <si>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</si>
  <si>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</si>
  <si>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</si>
  <si>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</si>
  <si>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</si>
  <si>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</si>
  <si>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</si>
  <si>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</si>
  <si>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</si>
  <si>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</si>
  <si>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</si>
  <si>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</si>
  <si>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</si>
  <si>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</si>
  <si>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</si>
  <si>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</si>
  <si>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</si>
  <si>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</si>
  <si>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</si>
  <si>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</si>
  <si>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</si>
  <si>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</si>
  <si>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</si>
  <si>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</si>
  <si>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</si>
  <si>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</si>
  <si>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</si>
  <si>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</si>
  <si>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</si>
  <si>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</si>
  <si>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</si>
  <si>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</si>
  <si>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</si>
  <si>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</si>
  <si>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</si>
  <si>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</si>
  <si>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</si>
  <si>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</si>
  <si>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</si>
  <si>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</si>
  <si>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</si>
  <si>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</si>
  <si>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</si>
  <si>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</si>
  <si>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</si>
  <si>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</si>
  <si>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</si>
  <si>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</si>
  <si>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</si>
  <si>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</si>
  <si>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</si>
  <si>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</si>
  <si>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</si>
  <si>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</si>
  <si>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</si>
  <si>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</si>
  <si>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</si>
  <si>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</si>
  <si>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</si>
  <si>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</si>
  <si>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</si>
  <si>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</si>
  <si>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</si>
  <si>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</si>
  <si>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</si>
  <si>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</si>
  <si>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</si>
  <si>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</si>
  <si>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</si>
  <si>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</si>
  <si>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</si>
  <si>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</si>
  <si>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</si>
  <si>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</si>
  <si>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</si>
  <si>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</si>
  <si>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</si>
  <si>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</si>
  <si>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</si>
  <si>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</si>
  <si>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</si>
  <si>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</si>
  <si>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</si>
  <si>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</si>
  <si>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</si>
  <si>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</si>
  <si>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</si>
  <si>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</si>
  <si>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</si>
  <si>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</si>
  <si>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</si>
  <si>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</si>
  <si>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</si>
  <si>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</si>
  <si>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</si>
  <si>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</si>
  <si>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</si>
  <si>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</si>
  <si>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</si>
  <si>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</si>
  <si>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</si>
  <si>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</si>
  <si>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</si>
  <si>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</si>
  <si>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</si>
  <si>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</si>
  <si>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</si>
  <si>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</si>
  <si>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</si>
  <si>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</si>
  <si>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</si>
  <si>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</si>
  <si>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</si>
  <si>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</si>
  <si>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</si>
  <si>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</si>
  <si>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</si>
  <si>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</si>
  <si>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</si>
  <si>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</si>
  <si>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</si>
  <si>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</si>
  <si>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</si>
  <si>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</si>
  <si>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</si>
  <si>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</si>
  <si>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</si>
  <si>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</si>
  <si>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</si>
  <si>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</si>
  <si>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</si>
  <si>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</si>
  <si>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</si>
  <si>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</si>
  <si>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</si>
  <si>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</si>
  <si>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</si>
  <si>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</si>
  <si>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</si>
  <si>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</si>
  <si>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</si>
  <si>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</si>
  <si>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</si>
  <si>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</si>
  <si>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</si>
  <si>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</si>
  <si>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</si>
  <si>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</si>
  <si>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</si>
  <si>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</si>
  <si>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</si>
  <si>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</si>
  <si>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</si>
  <si>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</si>
  <si>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</si>
  <si>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</si>
  <si>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</si>
  <si>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</si>
  <si>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</si>
  <si>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</si>
  <si>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</si>
  <si>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</si>
  <si>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</si>
  <si>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</si>
  <si>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</si>
  <si>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</si>
  <si>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</si>
  <si>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</si>
  <si>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</si>
  <si>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</si>
  <si>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</si>
  <si>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</si>
  <si>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</si>
  <si>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</si>
  <si>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</si>
  <si>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</si>
  <si>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</si>
  <si>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</si>
  <si>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</si>
  <si>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</si>
  <si>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</si>
  <si>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</si>
  <si>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</si>
  <si>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</si>
  <si>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</si>
  <si>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</si>
  <si>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</si>
  <si>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</si>
  <si>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</si>
  <si>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</si>
  <si>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</si>
  <si>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</si>
  <si>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</si>
  <si>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</si>
  <si>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</si>
  <si>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</si>
  <si>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</si>
  <si>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</si>
  <si>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</si>
  <si>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</si>
  <si>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</si>
  <si>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</si>
  <si>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</si>
  <si>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</si>
  <si>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</si>
  <si>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</si>
  <si>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</si>
  <si>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</si>
  <si>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</si>
  <si>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</si>
  <si>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</si>
  <si>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</si>
  <si>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</si>
  <si>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</si>
  <si>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</si>
  <si>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</si>
  <si>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</si>
  <si>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</si>
  <si>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</si>
  <si>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</si>
  <si>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</si>
  <si>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</si>
  <si>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</si>
  <si>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</si>
  <si>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</si>
  <si>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</si>
  <si>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</si>
  <si>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</si>
  <si>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</si>
  <si>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</si>
  <si>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</si>
  <si>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</si>
  <si>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</si>
  <si>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</si>
  <si>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</si>
  <si>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</si>
  <si>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</si>
  <si>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</si>
  <si>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</si>
  <si>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</si>
  <si>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</si>
  <si>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</si>
  <si>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</si>
  <si>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</si>
  <si>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</si>
  <si>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</si>
  <si>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</si>
  <si>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</si>
  <si>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</si>
  <si>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</si>
  <si>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</si>
  <si>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</si>
  <si>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</si>
  <si>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</si>
  <si>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</si>
  <si>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</si>
  <si>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</si>
  <si>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</si>
  <si>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</si>
  <si>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</si>
  <si>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</si>
  <si>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</si>
  <si>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</si>
  <si>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</si>
  <si>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</si>
  <si>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</si>
  <si>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</si>
  <si>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</si>
  <si>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</si>
  <si>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</si>
  <si>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</si>
  <si>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</si>
  <si>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</si>
  <si>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</si>
  <si>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</si>
  <si>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</si>
  <si>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</si>
  <si>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</si>
  <si>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</si>
  <si>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</si>
  <si>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</si>
  <si>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</si>
  <si>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</si>
  <si>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</si>
  <si>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</si>
  <si>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</si>
  <si>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</si>
  <si>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</si>
  <si>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</si>
  <si>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</si>
  <si>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</si>
  <si>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</si>
  <si>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</si>
  <si>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</si>
  <si>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</si>
  <si>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</si>
  <si>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</si>
  <si>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</si>
  <si>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</si>
  <si>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</si>
  <si>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</si>
  <si>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</si>
  <si>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</si>
  <si>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</si>
  <si>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</si>
  <si>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</si>
  <si>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</si>
  <si>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</si>
  <si>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</si>
  <si>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</si>
  <si>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</si>
  <si>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</si>
  <si>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</si>
  <si>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</si>
  <si>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</si>
  <si>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</si>
  <si>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</si>
  <si>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</si>
  <si>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</si>
  <si>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</si>
  <si>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</si>
  <si>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</si>
  <si>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</si>
  <si>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</si>
  <si>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</si>
  <si>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</si>
  <si>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</si>
  <si>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</si>
  <si>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</si>
  <si>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</si>
  <si>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</si>
  <si>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</si>
  <si>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</si>
  <si>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</si>
  <si>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</si>
  <si>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</si>
  <si>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</si>
  <si>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</si>
  <si>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</si>
  <si>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</si>
  <si>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</si>
  <si>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</si>
  <si>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</si>
  <si>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</si>
  <si>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</si>
  <si>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</si>
  <si>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</si>
  <si>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</si>
  <si>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</si>
  <si>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</si>
  <si>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</si>
  <si>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</si>
  <si>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</si>
  <si>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</si>
  <si>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</si>
  <si>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</si>
  <si>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</si>
  <si>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</si>
  <si>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</si>
  <si>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</si>
  <si>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</si>
  <si>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</si>
  <si>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</si>
  <si>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</si>
  <si>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</si>
  <si>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</si>
  <si>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</si>
  <si>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</si>
  <si>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</si>
  <si>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</si>
  <si>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</si>
  <si>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</si>
  <si>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</si>
  <si>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</si>
  <si>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</si>
  <si>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</si>
  <si>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</si>
  <si>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</si>
  <si>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</si>
  <si>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</si>
  <si>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</si>
  <si>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</si>
  <si>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</si>
  <si>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</si>
  <si>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</si>
  <si>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</si>
  <si>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</si>
  <si>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</si>
  <si>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</si>
  <si>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</si>
  <si>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</si>
  <si>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</si>
  <si>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</si>
  <si>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</si>
  <si>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</si>
  <si>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</si>
  <si>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</si>
  <si>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</si>
  <si>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</si>
  <si>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</si>
  <si>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</si>
  <si>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</si>
  <si>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</si>
  <si>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</si>
  <si>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</si>
  <si>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</si>
  <si>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</si>
  <si>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</si>
  <si>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</si>
  <si>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</si>
  <si>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</si>
  <si>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</si>
  <si>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</si>
  <si>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</si>
  <si>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</si>
  <si>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</si>
  <si>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</si>
  <si>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</si>
  <si>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</si>
  <si>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</si>
  <si>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</si>
  <si>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</si>
  <si>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</si>
  <si>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</si>
  <si>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</si>
  <si>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</si>
  <si>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</si>
  <si>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</si>
  <si>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</si>
  <si>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</si>
  <si>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</si>
  <si>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</si>
  <si>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</si>
  <si>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</si>
  <si>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</si>
  <si>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</si>
  <si>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</si>
  <si>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</si>
  <si>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</si>
  <si>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</si>
  <si>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</si>
  <si>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</si>
  <si>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</si>
  <si>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</si>
  <si>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</si>
  <si>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</si>
  <si>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</si>
  <si>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</si>
  <si>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</si>
  <si>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</si>
  <si>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</si>
  <si>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</si>
  <si>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</si>
  <si>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</si>
  <si>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</si>
  <si>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</si>
  <si>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</si>
  <si>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</si>
  <si>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</si>
  <si>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</si>
  <si>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</si>
  <si>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</si>
  <si>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</si>
  <si>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</si>
  <si>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</si>
  <si>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</si>
  <si>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</si>
  <si>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</si>
  <si>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</si>
  <si>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</si>
  <si>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</si>
  <si>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</si>
  <si>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</si>
  <si>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</si>
  <si>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</si>
  <si>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</si>
  <si>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</si>
  <si>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</si>
  <si>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</si>
  <si>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</si>
  <si>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</si>
  <si>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</si>
  <si>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</si>
  <si>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</si>
  <si>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</si>
  <si>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</si>
  <si>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</si>
  <si>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</si>
  <si>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</si>
  <si>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</si>
  <si>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</si>
  <si>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</si>
  <si>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</si>
  <si>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</si>
  <si>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</si>
  <si>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</si>
  <si>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</si>
  <si>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</si>
  <si>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</si>
  <si>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</si>
  <si>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</si>
  <si>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</si>
  <si>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</si>
  <si>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</si>
  <si>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</si>
  <si>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</si>
  <si>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</si>
  <si>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</si>
  <si>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</si>
  <si>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</si>
  <si>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</si>
  <si>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</si>
  <si>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</si>
  <si>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</si>
  <si>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</si>
  <si>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</si>
  <si>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</si>
  <si>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</si>
  <si>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</si>
  <si>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</si>
  <si>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</si>
  <si>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</si>
  <si>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</si>
  <si>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</si>
  <si>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</si>
  <si>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</si>
  <si>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</si>
  <si>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</si>
  <si>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</si>
  <si>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</si>
  <si>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</si>
  <si>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</si>
  <si>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</si>
  <si>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</si>
  <si>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</si>
  <si>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</si>
  <si>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</si>
  <si>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</si>
  <si>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</si>
  <si>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</si>
  <si>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</si>
  <si>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</si>
  <si>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</si>
  <si>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</si>
  <si>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</si>
  <si>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</si>
  <si>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</si>
  <si>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</si>
  <si>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</si>
  <si>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</si>
  <si>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</si>
  <si>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</si>
  <si>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</si>
  <si>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</si>
  <si>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</si>
  <si>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</si>
  <si>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</si>
  <si>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</si>
  <si>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</si>
  <si>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</si>
  <si>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</si>
  <si>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</si>
  <si>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</si>
  <si>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</si>
  <si>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</si>
  <si>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</si>
  <si>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</si>
  <si>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</si>
  <si>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</si>
  <si>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</si>
  <si>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</si>
  <si>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</si>
  <si>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</si>
  <si>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</si>
  <si>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</si>
  <si>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</si>
  <si>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</si>
  <si>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</si>
  <si>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</si>
  <si>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</si>
  <si>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</si>
  <si>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</si>
  <si>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</si>
  <si>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</si>
  <si>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</si>
  <si>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</si>
  <si>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</si>
  <si>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</si>
  <si>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</si>
  <si>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</si>
  <si>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</si>
  <si>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</si>
  <si>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</si>
  <si>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</si>
  <si>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</si>
  <si>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</si>
  <si>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</si>
  <si>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</si>
  <si>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</si>
  <si>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</si>
  <si>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</si>
  <si>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</si>
  <si>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</si>
  <si>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</si>
  <si>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</si>
  <si>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</si>
  <si>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</si>
  <si>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</si>
  <si>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</si>
  <si>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</si>
  <si>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</si>
  <si>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</si>
  <si>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</si>
  <si>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</si>
  <si>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</si>
  <si>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</si>
  <si>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</si>
  <si>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</si>
  <si>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</si>
  <si>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</si>
  <si>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</si>
  <si>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</si>
  <si>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</si>
  <si>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</si>
  <si>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</si>
  <si>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</si>
  <si>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</si>
  <si>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</si>
  <si>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</si>
  <si>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</si>
  <si>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</si>
  <si>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</si>
  <si>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</si>
  <si>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</si>
  <si>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</si>
  <si>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</si>
  <si>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</si>
  <si>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</si>
  <si>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</si>
  <si>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</si>
  <si>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</si>
  <si>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</si>
  <si>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</si>
  <si>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</si>
  <si>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</si>
  <si>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</si>
  <si>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</si>
  <si>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</si>
  <si>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</si>
  <si>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</si>
  <si>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</si>
  <si>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</si>
  <si>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</si>
  <si>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</si>
  <si>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</si>
  <si>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</si>
  <si>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</si>
  <si>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</si>
  <si>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</si>
  <si>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</si>
  <si>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</si>
  <si>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</si>
  <si>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</si>
  <si>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</si>
  <si>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</si>
  <si>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</si>
  <si>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</si>
  <si>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</si>
  <si>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</si>
  <si>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</si>
  <si>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</si>
  <si>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</si>
  <si>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</si>
  <si>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</si>
  <si>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</si>
  <si>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</si>
  <si>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</si>
  <si>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</si>
  <si>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</si>
  <si>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</si>
  <si>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</si>
  <si>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</si>
  <si>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</si>
  <si>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</si>
  <si>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</si>
  <si>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</si>
  <si>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</si>
  <si>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</si>
  <si>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</si>
  <si>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</si>
  <si>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</si>
  <si>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</si>
  <si>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</si>
  <si>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</si>
  <si>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</si>
  <si>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</si>
  <si>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</si>
  <si>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</si>
  <si>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</si>
  <si>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</si>
  <si>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</si>
  <si>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</si>
  <si>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</si>
  <si>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</si>
  <si>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</si>
  <si>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</si>
  <si>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</si>
  <si>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</si>
  <si>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</si>
  <si>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</si>
  <si>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</si>
  <si>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</si>
  <si>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</si>
  <si>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</si>
  <si>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</si>
  <si>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</si>
  <si>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</si>
  <si>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</si>
  <si>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</si>
  <si>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</si>
  <si>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</si>
  <si>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</si>
  <si>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</si>
  <si>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</si>
  <si>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</si>
  <si>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</si>
  <si>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</si>
  <si>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</si>
  <si>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</si>
  <si>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</si>
  <si>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</si>
  <si>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</si>
  <si>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</si>
  <si>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</si>
  <si>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</si>
  <si>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</si>
  <si>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</si>
  <si>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</si>
  <si>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</si>
  <si>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</si>
  <si>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</si>
  <si>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</si>
  <si>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</si>
  <si>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</si>
  <si>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</si>
  <si>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</si>
  <si>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</si>
  <si>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</si>
  <si>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</si>
  <si>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</si>
  <si>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</si>
  <si>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</si>
  <si>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</si>
  <si>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</si>
  <si>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</si>
  <si>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</si>
  <si>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</si>
  <si>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</si>
  <si>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</si>
  <si>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</si>
  <si>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</si>
  <si>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</si>
  <si>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</si>
  <si>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</si>
  <si>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</si>
  <si>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</si>
  <si>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</si>
  <si>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</si>
  <si>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</si>
  <si>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</si>
  <si>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</si>
  <si>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</si>
  <si>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</si>
  <si>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</si>
  <si>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</si>
  <si>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</si>
  <si>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</si>
  <si>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</si>
  <si>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</si>
  <si>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</si>
  <si>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</si>
  <si>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</si>
  <si>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</si>
  <si>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</si>
  <si>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</si>
  <si>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</si>
  <si>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</si>
  <si>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</si>
  <si>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</si>
  <si>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</si>
  <si>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</si>
  <si>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</si>
  <si>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</si>
  <si>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</si>
  <si>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</si>
  <si>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</si>
  <si>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</si>
  <si>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</si>
  <si>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</si>
  <si>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</si>
  <si>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</si>
  <si>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</si>
  <si>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</si>
  <si>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</si>
  <si>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</si>
  <si>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</si>
  <si>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</si>
  <si>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</si>
  <si>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</si>
  <si>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</si>
  <si>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</si>
  <si>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</si>
  <si>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</si>
  <si>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</si>
  <si>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</si>
  <si>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</si>
  <si>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</si>
  <si>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</si>
  <si>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</si>
  <si>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</si>
  <si>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</si>
  <si>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</si>
  <si>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</si>
  <si>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</si>
  <si>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</si>
  <si>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</si>
  <si>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</si>
  <si>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</si>
  <si>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</si>
  <si>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</si>
  <si>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</si>
  <si>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</si>
  <si>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</si>
  <si>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</si>
  <si>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</si>
  <si>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</si>
  <si>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</si>
  <si>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</si>
  <si>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</si>
  <si>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</si>
  <si>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</si>
  <si>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</si>
  <si>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</si>
  <si>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</si>
  <si>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</si>
  <si>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</si>
  <si>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</si>
  <si>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</si>
  <si>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</si>
  <si>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</si>
  <si>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</si>
  <si>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</si>
  <si>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</si>
  <si>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</si>
  <si>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</si>
  <si>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</si>
  <si>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</si>
  <si>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</si>
  <si>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</si>
  <si>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</si>
  <si>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</si>
  <si>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</si>
  <si>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</si>
  <si>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</si>
  <si>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</si>
  <si>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</si>
  <si>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</si>
  <si>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</si>
  <si>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</si>
  <si>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</si>
  <si>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</si>
  <si>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</si>
  <si>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</si>
  <si>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</si>
  <si>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</si>
  <si>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</si>
  <si>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</si>
  <si>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</si>
  <si>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</si>
  <si>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</si>
  <si>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</si>
  <si>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</si>
  <si>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</si>
  <si>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</si>
  <si>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</si>
  <si>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</si>
  <si>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</si>
  <si>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</si>
  <si>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</si>
  <si>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</si>
  <si>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</si>
  <si>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</si>
  <si>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</si>
  <si>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</si>
  <si>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</si>
  <si>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</si>
  <si>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</si>
  <si>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</si>
  <si>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</si>
  <si>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</si>
  <si>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</si>
  <si>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</si>
  <si>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</si>
  <si>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</si>
  <si>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</si>
  <si>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</si>
  <si>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</si>
  <si>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</si>
  <si>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</si>
  <si>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</si>
  <si>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</si>
  <si>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</si>
  <si>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</si>
  <si>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</si>
  <si>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</si>
  <si>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</si>
  <si>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</si>
  <si>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</si>
  <si>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</si>
  <si>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</si>
  <si>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</si>
  <si>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</si>
  <si>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</si>
  <si>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</si>
  <si>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</si>
  <si>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</si>
  <si>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</si>
  <si>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</si>
  <si>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</si>
  <si>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</si>
  <si>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</si>
  <si>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</si>
  <si>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</si>
  <si>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</si>
  <si>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</si>
  <si>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</si>
  <si>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</si>
  <si>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</si>
  <si>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</si>
  <si>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</si>
  <si>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</si>
  <si>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</si>
  <si>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</si>
  <si>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</si>
  <si>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</si>
  <si>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</si>
  <si>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</si>
  <si>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</si>
  <si>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</si>
  <si>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</si>
  <si>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</si>
  <si>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</si>
  <si>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</si>
  <si>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</si>
  <si>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</si>
  <si>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</si>
  <si>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</si>
  <si>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</si>
  <si>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</si>
  <si>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</si>
  <si>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</si>
  <si>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</si>
  <si>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</si>
  <si>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</si>
  <si>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</si>
  <si>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</si>
  <si>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</si>
  <si>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</si>
  <si>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</si>
  <si>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</si>
  <si>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</si>
  <si>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</si>
  <si>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</si>
  <si>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</si>
  <si>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</si>
  <si>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</si>
  <si>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</si>
  <si>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</si>
  <si>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</si>
  <si>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</si>
  <si>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</si>
  <si>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</si>
  <si>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</si>
  <si>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</si>
  <si>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</si>
  <si>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</si>
  <si>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</si>
  <si>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</si>
  <si>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</si>
  <si>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</si>
  <si>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</si>
  <si>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</si>
  <si>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</si>
  <si>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</si>
  <si>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</si>
  <si>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</si>
  <si>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</si>
  <si>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</si>
  <si>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</si>
  <si>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</si>
  <si>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</si>
  <si>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</si>
  <si>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</si>
  <si>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</si>
  <si>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</si>
  <si>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</si>
  <si>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</si>
  <si>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</si>
  <si>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</si>
  <si>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</si>
  <si>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</si>
  <si>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</si>
  <si>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</si>
  <si>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</si>
  <si>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</si>
  <si>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</si>
  <si>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</si>
  <si>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</si>
  <si>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</si>
  <si>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</si>
  <si>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</si>
  <si>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</si>
  <si>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</si>
  <si>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</si>
  <si>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</si>
  <si>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</si>
  <si>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</si>
  <si>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</si>
  <si>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</si>
  <si>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</si>
  <si>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</si>
  <si>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</si>
  <si>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</si>
  <si>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</si>
  <si>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</si>
  <si>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</si>
  <si>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</si>
  <si>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</si>
  <si>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</si>
  <si>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</si>
  <si>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</si>
  <si>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</si>
  <si>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</si>
  <si>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</si>
  <si>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</si>
  <si>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</si>
  <si>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</si>
  <si>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</si>
  <si>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</si>
  <si>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</si>
  <si>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</si>
  <si>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</si>
  <si>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</si>
  <si>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</si>
  <si>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</si>
  <si>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</si>
  <si>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</si>
  <si>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</si>
  <si>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</si>
  <si>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</si>
  <si>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</si>
  <si>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</si>
  <si>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</si>
  <si>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</si>
  <si>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</si>
  <si>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</si>
  <si>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</si>
  <si>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</si>
  <si>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</si>
  <si>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</si>
  <si>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</si>
  <si>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</si>
  <si>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</si>
  <si>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</si>
  <si>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</si>
  <si>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</si>
  <si>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</si>
  <si>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</si>
  <si>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</si>
  <si>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</si>
  <si>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</si>
  <si>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</si>
  <si>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</si>
  <si>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</si>
  <si>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</si>
  <si>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</si>
  <si>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</si>
  <si>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</si>
  <si>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</si>
  <si>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</si>
  <si>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</si>
  <si>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</si>
  <si>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</si>
  <si>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</si>
  <si>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</si>
  <si>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</si>
  <si>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</si>
  <si>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</si>
  <si>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</si>
  <si>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</si>
  <si>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</si>
  <si>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</si>
  <si>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</si>
  <si>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</si>
  <si>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</si>
  <si>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</si>
  <si>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</si>
  <si>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</si>
  <si>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</si>
  <si>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</si>
  <si>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</si>
  <si>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</si>
  <si>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</si>
  <si>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</si>
  <si>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</si>
  <si>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</si>
  <si>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</si>
  <si>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</si>
  <si>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</si>
  <si>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</si>
  <si>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</si>
  <si>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</si>
  <si>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</si>
  <si>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</si>
  <si>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</si>
  <si>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</si>
  <si>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</si>
  <si>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</si>
  <si>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</si>
  <si>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</si>
  <si>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</si>
  <si>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</si>
  <si>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</si>
  <si>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</si>
  <si>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</si>
  <si>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</si>
  <si>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</si>
  <si>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</si>
  <si>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</si>
  <si>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</si>
  <si>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</si>
  <si>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</si>
  <si>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</si>
  <si>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</si>
  <si>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</si>
  <si>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</si>
  <si>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</si>
  <si>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</si>
  <si>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</si>
  <si>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</si>
  <si>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</si>
  <si>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</si>
  <si>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</si>
  <si>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</si>
  <si>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</si>
  <si>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</si>
  <si>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</si>
  <si>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</si>
  <si>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</si>
  <si>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</si>
  <si>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</si>
  <si>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</si>
  <si>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</si>
  <si>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</si>
  <si>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</si>
  <si>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</si>
  <si>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</si>
  <si>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</si>
  <si>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</si>
  <si>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</si>
  <si>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</si>
  <si>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</si>
  <si>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</si>
  <si>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</si>
  <si>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</si>
  <si>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</si>
  <si>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</si>
  <si>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</si>
  <si>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</si>
  <si>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</si>
  <si>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</si>
  <si>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</si>
  <si>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</si>
  <si>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</si>
  <si>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</si>
  <si>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</si>
  <si>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</si>
  <si>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</si>
  <si>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</si>
  <si>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</si>
  <si>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</si>
  <si>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</si>
  <si>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</si>
  <si>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</si>
  <si>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</si>
  <si>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</si>
  <si>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</si>
  <si>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</si>
  <si>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</si>
  <si>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</si>
  <si>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</si>
  <si>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</si>
  <si>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</si>
  <si>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</si>
  <si>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</si>
  <si>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</si>
  <si>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</si>
  <si>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</si>
  <si>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</si>
  <si>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</si>
  <si>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</si>
  <si>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</si>
  <si>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</si>
  <si>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</si>
  <si>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</si>
  <si>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</si>
  <si>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</si>
  <si>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</si>
  <si>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</si>
  <si>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</si>
  <si>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</si>
  <si>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</si>
  <si>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</si>
  <si>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</si>
  <si>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</si>
  <si>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</si>
  <si>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</si>
  <si>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</si>
  <si>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</si>
  <si>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</si>
  <si>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</si>
  <si>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</si>
  <si>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</si>
  <si>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</si>
  <si>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</si>
  <si>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</si>
  <si>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</si>
  <si>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</si>
  <si>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</si>
  <si>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</si>
  <si>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</si>
  <si>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</si>
  <si>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</si>
  <si>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</si>
  <si>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</si>
  <si>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</si>
  <si>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</si>
  <si>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</si>
  <si>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</si>
  <si>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</si>
  <si>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</si>
  <si>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</si>
  <si>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</si>
  <si>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</si>
  <si>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</si>
  <si>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</si>
  <si>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</si>
  <si>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</si>
  <si>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</si>
  <si>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</si>
  <si>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</si>
  <si>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</si>
  <si>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</si>
  <si>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</si>
  <si>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</si>
  <si>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</si>
  <si>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</si>
  <si>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</si>
  <si>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</si>
  <si>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</si>
  <si>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</si>
  <si>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</si>
  <si>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</si>
  <si>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</si>
  <si>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</si>
  <si>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</si>
  <si>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</si>
  <si>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</si>
  <si>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</si>
  <si>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</si>
  <si>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</si>
  <si>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</si>
  <si>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</si>
  <si>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</si>
  <si>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</si>
  <si>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</si>
  <si>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</si>
  <si>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</si>
  <si>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</si>
  <si>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</si>
  <si>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</si>
  <si>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</si>
  <si>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</si>
  <si>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</si>
  <si>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</si>
  <si>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</si>
  <si>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</si>
  <si>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</si>
  <si>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</si>
  <si>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</si>
  <si>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</si>
  <si>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</si>
  <si>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</si>
  <si>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</si>
  <si>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</si>
  <si>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</si>
  <si>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</si>
  <si>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</si>
  <si>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</si>
  <si>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</si>
  <si>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</si>
  <si>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</si>
  <si>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</si>
  <si>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</si>
  <si>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</si>
  <si>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</si>
  <si>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</si>
  <si>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</si>
  <si>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</si>
  <si>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</si>
  <si>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</si>
  <si>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</si>
  <si>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</si>
  <si>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</si>
  <si>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</si>
  <si>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</si>
  <si>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</si>
  <si>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</si>
  <si>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</si>
  <si>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</si>
  <si>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</si>
  <si>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</si>
  <si>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</si>
  <si>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</si>
  <si>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</si>
  <si>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</si>
  <si>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</si>
  <si>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</si>
  <si>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</si>
  <si>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</si>
  <si>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</si>
  <si>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</si>
  <si>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</si>
  <si>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</si>
  <si>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</si>
  <si>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</si>
  <si>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</si>
  <si>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</si>
  <si>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</si>
  <si>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</si>
  <si>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</si>
  <si>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</si>
  <si>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</si>
  <si>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</si>
  <si>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</si>
  <si>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</si>
  <si>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</si>
  <si>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</si>
  <si>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</si>
  <si>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</si>
  <si>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</si>
  <si>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</si>
  <si>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</si>
  <si>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</si>
  <si>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</si>
  <si>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</si>
  <si>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</si>
  <si>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</si>
  <si>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</si>
  <si>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</si>
  <si>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</si>
  <si>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</si>
  <si>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</si>
  <si>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</si>
  <si>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</si>
  <si>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</si>
  <si>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</si>
  <si>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</si>
  <si>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</si>
  <si>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</si>
  <si>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</si>
  <si>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</si>
  <si>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</si>
  <si>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</si>
  <si>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</si>
  <si>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</si>
  <si>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</si>
  <si>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</si>
  <si>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</si>
  <si>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</si>
  <si>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</si>
  <si>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</si>
  <si>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</si>
  <si>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</si>
  <si>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</si>
  <si>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</si>
  <si>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</si>
  <si>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</si>
  <si>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</si>
  <si>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</si>
  <si>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</si>
  <si>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</si>
  <si>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</si>
  <si>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</si>
  <si>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</si>
  <si>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</si>
  <si>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</si>
  <si>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</si>
  <si>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</si>
  <si>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</si>
  <si>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</si>
  <si>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</si>
  <si>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</si>
  <si>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</si>
  <si>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</si>
  <si>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</si>
  <si>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</si>
  <si>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</si>
  <si>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</si>
  <si>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</si>
  <si>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</si>
  <si>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</si>
  <si>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</si>
  <si>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</si>
  <si>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</si>
  <si>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</si>
  <si>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</si>
  <si>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</si>
  <si>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</si>
  <si>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</si>
  <si>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</si>
  <si>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</si>
  <si>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</si>
  <si>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</si>
  <si>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</si>
  <si>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</si>
  <si>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</si>
  <si>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</si>
  <si>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</si>
  <si>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</si>
  <si>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</si>
  <si>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</si>
  <si>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</si>
  <si>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</si>
  <si>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</si>
  <si>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</si>
  <si>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</si>
  <si>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</si>
  <si>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</si>
  <si>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</si>
  <si>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</si>
  <si>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</si>
  <si>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</si>
  <si>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</si>
  <si>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</si>
  <si>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</si>
  <si>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</si>
  <si>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</si>
  <si>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</si>
  <si>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</si>
  <si>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</si>
  <si>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</si>
  <si>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</si>
  <si>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</si>
  <si>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</si>
  <si>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</si>
  <si>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</si>
  <si>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</si>
  <si>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</si>
  <si>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</si>
  <si>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</si>
  <si>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</si>
  <si>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</si>
  <si>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</si>
  <si>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</si>
  <si>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</si>
  <si>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</si>
  <si>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</si>
  <si>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</si>
  <si>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</si>
  <si>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</si>
  <si>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</si>
  <si>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</si>
  <si>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</si>
  <si>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</si>
  <si>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</si>
  <si>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</si>
  <si>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</si>
  <si>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</si>
  <si>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</si>
  <si>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</si>
  <si>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</si>
  <si>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</si>
  <si>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</si>
  <si>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</si>
  <si>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</si>
  <si>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</si>
  <si>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</si>
  <si>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</si>
  <si>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</si>
  <si>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</si>
  <si>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</si>
  <si>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</si>
  <si>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</si>
  <si>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</si>
  <si>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</si>
  <si>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</si>
  <si>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</si>
  <si>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</si>
  <si>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</si>
  <si>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</si>
  <si>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</si>
  <si>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</si>
  <si>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</si>
  <si>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</si>
  <si>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</si>
  <si>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</si>
  <si>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</si>
  <si>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</si>
  <si>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</si>
  <si>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</si>
  <si>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</si>
  <si>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</si>
  <si>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</si>
  <si>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</si>
  <si>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</si>
  <si>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</si>
  <si>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</si>
  <si>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</si>
  <si>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</si>
  <si>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</si>
  <si>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</si>
  <si>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</si>
  <si>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</si>
  <si>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</si>
  <si>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</si>
  <si>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</si>
  <si>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</si>
  <si>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</si>
  <si>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</si>
  <si>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</si>
  <si>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</si>
  <si>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</si>
  <si>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</si>
  <si>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</si>
  <si>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</si>
  <si>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</si>
  <si>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</si>
  <si>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</si>
  <si>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</si>
  <si>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</si>
  <si>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</si>
  <si>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</si>
  <si>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</si>
  <si>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</si>
  <si>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</si>
  <si>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</si>
  <si>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</si>
  <si>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</si>
  <si>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</si>
  <si>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</si>
  <si>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</si>
  <si>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</si>
  <si>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</si>
  <si>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</si>
  <si>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</si>
  <si>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</si>
  <si>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</si>
  <si>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</si>
  <si>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</si>
  <si>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</si>
  <si>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</si>
  <si>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</si>
  <si>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</si>
  <si>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</si>
  <si>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</si>
  <si>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</si>
  <si>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</si>
  <si>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</si>
  <si>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</si>
  <si>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</si>
  <si>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</si>
  <si>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</si>
  <si>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</si>
  <si>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</si>
  <si>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</si>
  <si>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</si>
  <si>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</si>
  <si>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</si>
  <si>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</si>
  <si>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</si>
  <si>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</si>
  <si>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</si>
  <si>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</si>
  <si>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</si>
  <si>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</si>
  <si>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</si>
  <si>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</si>
  <si>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</si>
  <si>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</si>
  <si>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</si>
  <si>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</si>
  <si>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</si>
  <si>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</si>
  <si>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</si>
  <si>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</si>
  <si>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</si>
  <si>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</si>
  <si>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</si>
  <si>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</si>
  <si>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</si>
  <si>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</si>
  <si>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</si>
  <si>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</si>
  <si>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</si>
  <si>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</si>
  <si>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</si>
  <si>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</si>
  <si>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</si>
  <si>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</si>
  <si>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</si>
  <si>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</si>
  <si>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</si>
  <si>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</si>
  <si>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</si>
  <si>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</si>
  <si>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</si>
  <si>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</si>
  <si>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</si>
  <si>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</si>
  <si>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</si>
  <si>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</si>
  <si>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</si>
  <si>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</si>
  <si>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</si>
  <si>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</si>
  <si>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</si>
  <si>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</si>
  <si>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</si>
  <si>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</si>
  <si>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</si>
  <si>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</si>
  <si>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</si>
  <si>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</si>
  <si>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</si>
  <si>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</si>
  <si>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</si>
  <si>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</si>
  <si>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</si>
  <si>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</si>
  <si>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</si>
  <si>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</si>
  <si>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</si>
  <si>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</si>
  <si>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</si>
  <si>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</si>
  <si>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</si>
  <si>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</si>
  <si>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</si>
  <si>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</si>
  <si>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</si>
  <si>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</si>
  <si>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</si>
  <si>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</si>
  <si>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</si>
  <si>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</si>
  <si>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</si>
  <si>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</si>
  <si>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</si>
  <si>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</si>
  <si>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</si>
  <si>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</si>
  <si>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</si>
  <si>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</si>
  <si>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</si>
  <si>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</si>
  <si>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</si>
  <si>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</si>
  <si>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</si>
  <si>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</si>
  <si>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</si>
  <si>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</si>
  <si>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</si>
  <si>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</si>
  <si>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</si>
  <si>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</si>
  <si>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</si>
  <si>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</si>
  <si>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</si>
  <si>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</si>
  <si>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</si>
  <si>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</si>
  <si>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</si>
  <si>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</si>
  <si>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</si>
  <si>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</si>
  <si>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</si>
  <si>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</si>
  <si>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</si>
  <si>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</si>
  <si>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</si>
  <si>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</si>
  <si>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</si>
  <si>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</si>
  <si>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</si>
  <si>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</si>
  <si>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</si>
  <si>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</si>
  <si>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</si>
  <si>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</si>
  <si>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</si>
  <si>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</si>
  <si>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</si>
  <si>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</si>
  <si>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</si>
  <si>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</si>
  <si>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</si>
  <si>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</si>
  <si>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</si>
  <si>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</si>
  <si>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</si>
  <si>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</si>
  <si>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</si>
  <si>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</si>
  <si>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</si>
  <si>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</si>
  <si>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</si>
  <si>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</si>
  <si>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</si>
  <si>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</si>
  <si>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</si>
  <si>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</si>
  <si>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</si>
  <si>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</si>
  <si>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</si>
  <si>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</si>
  <si>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</si>
  <si>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</si>
  <si>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</si>
  <si>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</si>
  <si>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</si>
  <si>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</si>
  <si>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</si>
  <si>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</si>
  <si>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</si>
  <si>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</si>
  <si>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</si>
  <si>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</si>
  <si>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</si>
  <si>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</si>
  <si>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</si>
  <si>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</si>
  <si>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</si>
  <si>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</si>
  <si>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</si>
  <si>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</si>
  <si>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</si>
  <si>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</si>
  <si>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</si>
  <si>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</si>
  <si>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</si>
  <si>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</si>
  <si>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</si>
  <si>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</si>
  <si>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</si>
  <si>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</si>
  <si>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</si>
  <si>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</si>
  <si>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</si>
  <si>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</si>
  <si>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</si>
  <si>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</si>
  <si>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</si>
  <si>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</si>
  <si>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</si>
  <si>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</si>
  <si>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</si>
  <si>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</si>
  <si>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</si>
  <si>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</si>
  <si>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</si>
  <si>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</si>
  <si>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</si>
  <si>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</si>
  <si>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</si>
  <si>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</si>
  <si>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</si>
  <si>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</si>
  <si>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</si>
  <si>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</si>
  <si>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</si>
  <si>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</si>
  <si>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</si>
  <si>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</si>
  <si>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</si>
  <si>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</si>
  <si>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</si>
  <si>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</si>
  <si>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</si>
  <si>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</si>
  <si>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</si>
  <si>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</si>
  <si>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</si>
  <si>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</si>
  <si>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</si>
  <si>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</si>
  <si>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</si>
  <si>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</si>
  <si>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</si>
  <si>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</si>
  <si>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</si>
  <si>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</si>
  <si>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</si>
  <si>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</si>
  <si>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</si>
  <si>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</si>
  <si>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</si>
  <si>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</si>
  <si>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</si>
  <si>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</si>
  <si>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</si>
  <si>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</si>
  <si>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</si>
  <si>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</si>
  <si>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</si>
  <si>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</si>
  <si>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</si>
  <si>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</si>
  <si>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</si>
  <si>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</si>
  <si>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</si>
  <si>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</si>
  <si>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</si>
  <si>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</si>
  <si>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</si>
  <si>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</si>
  <si>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</si>
  <si>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</si>
  <si>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</si>
  <si>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</si>
  <si>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</si>
  <si>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</si>
  <si>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</si>
  <si>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</si>
  <si>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</si>
  <si>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</si>
  <si>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</si>
  <si>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</si>
  <si>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</si>
  <si>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</si>
  <si>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</si>
  <si>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</si>
  <si>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</si>
  <si>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</si>
  <si>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</si>
  <si>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</si>
  <si>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</si>
  <si>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</si>
  <si>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</si>
  <si>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</si>
  <si>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</si>
  <si>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</si>
  <si>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</si>
  <si>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</si>
  <si>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</si>
  <si>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</si>
  <si>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</si>
  <si>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</si>
  <si>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</si>
  <si>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</si>
  <si>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</si>
  <si>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</si>
  <si>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</si>
  <si>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</si>
  <si>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</si>
  <si>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</si>
  <si>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</si>
  <si>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</si>
  <si>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</si>
  <si>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</si>
  <si>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</si>
  <si>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</si>
  <si>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</si>
  <si>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</si>
  <si>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</si>
  <si>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</si>
  <si>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</si>
  <si>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</si>
  <si>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</si>
  <si>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</si>
  <si>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</si>
  <si>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</si>
  <si>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</si>
  <si>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</si>
  <si>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</si>
  <si>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</si>
  <si>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</si>
  <si>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</si>
  <si>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</si>
  <si>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</si>
  <si>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</si>
  <si>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</si>
  <si>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</si>
  <si>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</si>
  <si>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</si>
  <si>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</si>
  <si>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</si>
  <si>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</si>
  <si>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</si>
  <si>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</si>
  <si>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</si>
  <si>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</si>
  <si>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</si>
  <si>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</si>
  <si>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</si>
  <si>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</si>
  <si>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</si>
  <si>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</si>
  <si>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</si>
  <si>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</si>
  <si>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</si>
  <si>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</si>
  <si>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</si>
  <si>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</si>
  <si>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</si>
  <si>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</si>
  <si>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</si>
  <si>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</si>
  <si>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</si>
  <si>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</si>
  <si>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</si>
  <si>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</si>
  <si>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</si>
  <si>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</si>
  <si>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</si>
  <si>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</si>
  <si>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</si>
  <si>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</si>
  <si>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</si>
  <si>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</si>
  <si>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</si>
  <si>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</si>
  <si>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</si>
  <si>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</si>
  <si>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</si>
  <si>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</si>
  <si>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</si>
  <si>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</si>
  <si>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</si>
  <si>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</si>
  <si>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</si>
  <si>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</si>
  <si>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</si>
  <si>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</si>
  <si>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</si>
  <si>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</si>
  <si>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</si>
  <si>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</si>
  <si>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</si>
  <si>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</si>
  <si>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</si>
  <si>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</si>
  <si>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</si>
  <si>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</si>
  <si>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</si>
  <si>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</si>
  <si>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</si>
  <si>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</si>
  <si>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</si>
  <si>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</si>
  <si>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</si>
  <si>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</si>
  <si>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</si>
  <si>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</si>
  <si>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</si>
  <si>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</si>
  <si>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</si>
  <si>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</si>
  <si>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</si>
  <si>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</si>
  <si>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</si>
  <si>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</si>
  <si>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</si>
  <si>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</si>
  <si>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</si>
  <si>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</si>
  <si>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</si>
  <si>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</si>
  <si>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</si>
  <si>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</si>
  <si>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</si>
  <si>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</si>
  <si>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</si>
  <si>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</si>
  <si>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</si>
  <si>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</si>
  <si>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</si>
  <si>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</si>
  <si>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</si>
  <si>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</si>
  <si>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</si>
  <si>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</si>
  <si>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</si>
  <si>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</si>
  <si>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</si>
  <si>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</si>
  <si>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</si>
  <si>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</si>
  <si>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</si>
  <si>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</si>
  <si>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</si>
  <si>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</si>
  <si>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</si>
  <si>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</si>
  <si>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</si>
  <si>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</si>
  <si>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</si>
  <si>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</si>
  <si>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</si>
  <si>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</si>
  <si>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</si>
  <si>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</si>
  <si>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</si>
  <si>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</si>
  <si>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</si>
  <si>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</si>
  <si>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</si>
  <si>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</si>
  <si>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</si>
  <si>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</si>
  <si>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</si>
  <si>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</si>
  <si>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</si>
  <si>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</si>
  <si>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</si>
  <si>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</si>
  <si>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</si>
  <si>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</si>
  <si>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</si>
  <si>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</si>
  <si>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</si>
  <si>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</si>
  <si>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</si>
  <si>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</si>
  <si>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</si>
  <si>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</si>
  <si>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</si>
  <si>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</si>
  <si>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</si>
  <si>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</si>
  <si>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</si>
  <si>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</si>
  <si>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</si>
  <si>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</si>
  <si>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</si>
  <si>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</si>
  <si>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</si>
  <si>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</si>
  <si>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</si>
  <si>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</si>
  <si>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</si>
  <si>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</si>
  <si>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</si>
  <si>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</si>
  <si>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</si>
  <si>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</si>
  <si>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</si>
  <si>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</si>
  <si>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</si>
  <si>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</si>
  <si>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</si>
  <si>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</si>
  <si>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</si>
  <si>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</si>
  <si>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</si>
  <si>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</si>
  <si>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</si>
  <si>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</si>
  <si>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</si>
  <si>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</si>
  <si>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</si>
  <si>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</si>
  <si>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</si>
  <si>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</si>
  <si>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</si>
  <si>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</si>
  <si>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</si>
  <si>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</si>
  <si>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</si>
  <si>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</si>
  <si>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</si>
  <si>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</si>
  <si>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</si>
  <si>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</si>
  <si>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</si>
  <si>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</si>
  <si>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</si>
  <si>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</si>
  <si>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</si>
  <si>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</si>
  <si>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</si>
  <si>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</si>
  <si>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</si>
  <si>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</si>
  <si>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</si>
  <si>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</si>
  <si>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</si>
  <si>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</si>
  <si>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</si>
  <si>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</si>
  <si>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</si>
  <si>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</si>
  <si>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</si>
  <si>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</si>
  <si>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</si>
  <si>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</si>
  <si>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</si>
  <si>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</si>
  <si>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</si>
  <si>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</si>
  <si>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</si>
  <si>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</si>
  <si>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</si>
  <si>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</si>
  <si>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</si>
  <si>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</si>
  <si>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</si>
  <si>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</si>
  <si>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</si>
  <si>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</si>
  <si>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</si>
  <si>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</si>
  <si>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</si>
  <si>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</si>
  <si>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</si>
  <si>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</si>
  <si>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</si>
  <si>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</si>
  <si>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</si>
  <si>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</si>
  <si>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</si>
  <si>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</si>
  <si>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</si>
  <si>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</si>
  <si>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</si>
  <si>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</si>
  <si>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</si>
  <si>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</si>
  <si>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</si>
  <si>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</si>
  <si>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</si>
  <si>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</si>
  <si>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</si>
  <si>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</si>
  <si>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</si>
  <si>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</si>
  <si>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</si>
  <si>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</si>
  <si>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</si>
  <si>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</si>
  <si>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</si>
  <si>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</si>
  <si>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</si>
  <si>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</si>
  <si>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</si>
  <si>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</si>
  <si>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</si>
  <si>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</si>
  <si>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</si>
  <si>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</si>
  <si>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</si>
  <si>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</si>
  <si>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</si>
  <si>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</si>
  <si>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</si>
  <si>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</si>
  <si>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</si>
  <si>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</si>
  <si>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</si>
  <si>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</si>
  <si>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</si>
  <si>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</si>
  <si>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</si>
  <si>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</si>
  <si>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</si>
  <si>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</si>
  <si>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</si>
  <si>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</si>
  <si>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</si>
  <si>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</si>
  <si>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</si>
  <si>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</si>
  <si>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</si>
  <si>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</si>
  <si>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</si>
  <si>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</si>
  <si>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</si>
  <si>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</si>
  <si>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</si>
  <si>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</si>
  <si>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</si>
  <si>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</si>
  <si>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</si>
  <si>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</si>
  <si>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</si>
  <si>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</si>
  <si>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</si>
  <si>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</si>
  <si>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</si>
  <si>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</si>
  <si>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</si>
  <si>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</si>
  <si>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</si>
  <si>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</si>
  <si>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</si>
  <si>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</si>
  <si>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</si>
  <si>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</si>
  <si>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</si>
  <si>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</si>
  <si>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</si>
  <si>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</si>
  <si>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</si>
  <si>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</si>
  <si>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</si>
  <si>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</si>
  <si>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</si>
  <si>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</si>
  <si>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</si>
  <si>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</si>
  <si>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</si>
  <si>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</si>
  <si>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</si>
  <si>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</si>
  <si>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</si>
  <si>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</si>
  <si>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</si>
  <si>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</si>
  <si>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</si>
  <si>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</si>
  <si>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</si>
  <si>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</si>
  <si>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</si>
  <si>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</si>
  <si>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</si>
  <si>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</si>
  <si>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</si>
  <si>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</si>
  <si>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</si>
  <si>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</si>
  <si>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</si>
  <si>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</si>
  <si>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</si>
  <si>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</si>
  <si>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</si>
  <si>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</si>
  <si>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</si>
  <si>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</si>
  <si>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</si>
  <si>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</si>
  <si>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</si>
  <si>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</si>
  <si>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</si>
  <si>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</si>
  <si>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</si>
  <si>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</si>
  <si>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</si>
  <si>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</si>
  <si>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</si>
  <si>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</si>
  <si>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</si>
  <si>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</si>
  <si>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</si>
  <si>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</si>
  <si>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</si>
  <si>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</si>
  <si>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</si>
  <si>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</si>
  <si>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</si>
  <si>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</si>
  <si>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</si>
  <si>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</si>
  <si>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</si>
  <si>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</si>
  <si>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</si>
  <si>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</si>
  <si>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</si>
  <si>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</si>
  <si>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</si>
  <si>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</si>
  <si>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</si>
  <si>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</si>
  <si>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</si>
  <si>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</si>
  <si>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</si>
  <si>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</si>
  <si>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</si>
  <si>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</si>
  <si>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</si>
  <si>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</si>
  <si>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</si>
  <si>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</si>
  <si>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</si>
  <si>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</si>
  <si>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</si>
  <si>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</si>
  <si>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</si>
  <si>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</si>
  <si>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</si>
  <si>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</si>
  <si>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</si>
  <si>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</si>
  <si>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</si>
  <si>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</si>
  <si>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</si>
  <si>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</si>
  <si>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</si>
  <si>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</si>
  <si>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</si>
  <si>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</si>
  <si>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</si>
  <si>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</si>
  <si>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</si>
  <si>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</si>
  <si>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</si>
  <si>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</si>
  <si>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</si>
  <si>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</si>
  <si>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</si>
  <si>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</si>
  <si>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</si>
  <si>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</si>
  <si>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</si>
  <si>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</si>
  <si>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</si>
  <si>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</si>
  <si>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</si>
  <si>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</si>
  <si>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</si>
  <si>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</si>
  <si>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</si>
  <si>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</si>
  <si>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</si>
  <si>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</si>
  <si>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</si>
  <si>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</si>
  <si>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</si>
  <si>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</si>
  <si>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</si>
  <si>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</si>
  <si>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</si>
  <si>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</si>
  <si>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</si>
  <si>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</si>
  <si>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</si>
  <si>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</si>
  <si>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</si>
  <si>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</si>
  <si>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</si>
  <si>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</si>
  <si>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</si>
  <si>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</si>
  <si>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</si>
  <si>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</si>
  <si>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</si>
  <si>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</si>
  <si>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</si>
  <si>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</si>
  <si>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</si>
  <si>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</si>
  <si>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</si>
  <si>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</si>
  <si>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</si>
  <si>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</si>
  <si>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</si>
  <si>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</si>
  <si>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</si>
  <si>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</si>
  <si>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</si>
  <si>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</si>
  <si>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</si>
  <si>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</si>
  <si>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</si>
  <si>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</si>
  <si>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</si>
  <si>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</si>
  <si>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</si>
  <si>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</si>
  <si>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</si>
  <si>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</si>
  <si>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</si>
  <si>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</si>
  <si>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</si>
  <si>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</si>
  <si>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</si>
  <si>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</si>
  <si>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</si>
  <si>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</si>
  <si>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</si>
  <si>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</si>
  <si>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</si>
  <si>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</si>
  <si>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</si>
  <si>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</si>
  <si>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</si>
  <si>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</si>
  <si>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</si>
  <si>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</si>
  <si>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</si>
  <si>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</si>
  <si>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</si>
  <si>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</si>
  <si>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</si>
  <si>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</si>
  <si>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</si>
  <si>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</si>
  <si>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</si>
  <si>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</si>
  <si>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</si>
  <si>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</si>
  <si>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</si>
  <si>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</si>
  <si>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</si>
  <si>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</si>
  <si>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</si>
  <si>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</si>
  <si>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</si>
  <si>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</si>
  <si>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</si>
  <si>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</si>
  <si>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</si>
  <si>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</si>
  <si>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</si>
  <si>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</si>
  <si>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</si>
  <si>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</si>
  <si>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</si>
  <si>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</si>
  <si>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</si>
  <si>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</si>
  <si>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</si>
  <si>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</si>
  <si>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</si>
  <si>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</si>
  <si>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</si>
  <si>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</si>
  <si>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</si>
  <si>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</si>
  <si>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</si>
  <si>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</si>
  <si>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</si>
  <si>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</si>
  <si>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</si>
  <si>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</si>
  <si>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</si>
  <si>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</si>
  <si>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</si>
  <si>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</si>
  <si>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</si>
  <si>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</si>
  <si>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</si>
  <si>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</si>
  <si>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</si>
  <si>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</si>
  <si>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</si>
  <si>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</si>
  <si>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</si>
  <si>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</si>
  <si>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</si>
  <si>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</si>
  <si>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</si>
  <si>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</si>
  <si>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</si>
  <si>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</si>
  <si>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</si>
  <si>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</si>
  <si>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</si>
  <si>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</si>
  <si>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</si>
  <si>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</si>
  <si>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</si>
  <si>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</si>
  <si>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</si>
  <si>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</si>
  <si>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</si>
  <si>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</si>
  <si>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</si>
  <si>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</si>
  <si>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</si>
  <si>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</si>
  <si>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</si>
  <si>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</si>
  <si>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</si>
  <si>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</si>
  <si>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</si>
  <si>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</si>
  <si>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</si>
  <si>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</si>
  <si>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</si>
  <si>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</si>
  <si>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</si>
  <si>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</si>
  <si>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</si>
  <si>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</si>
  <si>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</si>
  <si>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</si>
  <si>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</si>
  <si>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</si>
  <si>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</si>
  <si>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</si>
  <si>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</si>
  <si>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</si>
  <si>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</si>
  <si>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</si>
  <si>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</si>
  <si>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</si>
  <si>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</si>
  <si>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</si>
  <si>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</si>
  <si>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</si>
  <si>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</si>
  <si>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</si>
  <si>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</si>
  <si>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</si>
  <si>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</si>
  <si>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</si>
  <si>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</si>
  <si>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</si>
  <si>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</si>
  <si>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</si>
  <si>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</si>
  <si>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</si>
  <si>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</si>
  <si>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</si>
  <si>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</si>
  <si>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</si>
  <si>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</si>
  <si>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</si>
  <si>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</si>
  <si>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</si>
  <si>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</si>
  <si>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</si>
  <si>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</si>
  <si>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</si>
  <si>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</si>
  <si>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</si>
  <si>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</si>
  <si>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</si>
  <si>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</si>
  <si>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</si>
  <si>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</si>
  <si>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</si>
  <si>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</si>
  <si>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</si>
  <si>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</si>
  <si>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</si>
  <si>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</si>
  <si>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</si>
  <si>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</si>
  <si>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</si>
  <si>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</si>
  <si>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</si>
  <si>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</si>
  <si>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</si>
  <si>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</si>
  <si>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</si>
  <si>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</si>
  <si>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</si>
  <si>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</si>
  <si>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</si>
  <si>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</si>
  <si>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</si>
  <si>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</si>
  <si>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</si>
  <si>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</si>
  <si>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</si>
  <si>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</si>
  <si>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</si>
  <si>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</si>
  <si>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</si>
  <si>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</si>
  <si>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</si>
  <si>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</si>
  <si>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</si>
  <si>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</si>
  <si>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</si>
  <si>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</si>
  <si>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</si>
  <si>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</si>
  <si>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</si>
  <si>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</si>
  <si>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</si>
  <si>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</si>
  <si>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</si>
  <si>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</si>
  <si>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</si>
  <si>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</si>
  <si>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</si>
  <si>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</si>
  <si>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</si>
  <si>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</si>
  <si>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</si>
  <si>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</si>
  <si>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</si>
  <si>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</si>
  <si>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</si>
  <si>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</si>
  <si>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</si>
  <si>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</si>
  <si>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</si>
  <si>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</si>
  <si>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</si>
  <si>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</si>
  <si>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</si>
  <si>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</si>
  <si>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</si>
  <si>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</si>
  <si>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</si>
  <si>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</si>
  <si>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</si>
  <si>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</si>
  <si>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</si>
  <si>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</si>
  <si>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</si>
  <si>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</si>
  <si>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</si>
  <si>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</si>
  <si>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</si>
  <si>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</si>
  <si>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</si>
  <si>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</si>
  <si>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</si>
  <si>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</si>
  <si>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</si>
  <si>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</si>
  <si>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</si>
  <si>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</si>
  <si>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</si>
  <si>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</si>
  <si>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</si>
  <si>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</si>
  <si>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</si>
  <si>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</si>
  <si>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</si>
  <si>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</si>
  <si>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</si>
  <si>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</si>
  <si>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</si>
  <si>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</si>
  <si>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</si>
  <si>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</si>
  <si>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</si>
  <si>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</si>
  <si>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</si>
  <si>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</si>
  <si>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</si>
  <si>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</si>
  <si>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</si>
  <si>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</si>
  <si>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</si>
  <si>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</si>
  <si>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</si>
  <si>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</si>
  <si>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</si>
  <si>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</si>
  <si>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</si>
  <si>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</si>
  <si>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</si>
  <si>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</si>
  <si>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</si>
  <si>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</si>
  <si>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</si>
  <si>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</si>
  <si>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</si>
  <si>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</si>
  <si>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</si>
  <si>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</si>
  <si>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</si>
  <si>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</si>
  <si>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</si>
  <si>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</si>
  <si>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</si>
  <si>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</si>
  <si>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</si>
  <si>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</si>
  <si>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</si>
  <si>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</si>
  <si>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</si>
  <si>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</si>
  <si>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</si>
  <si>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</si>
  <si>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</si>
  <si>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</si>
  <si>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</si>
  <si>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</si>
  <si>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</si>
  <si>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</si>
  <si>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</si>
  <si>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</si>
  <si>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</si>
  <si>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</si>
  <si>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</si>
  <si>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</si>
  <si>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</si>
  <si>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</si>
  <si>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</si>
  <si>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</si>
  <si>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</si>
  <si>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</si>
  <si>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</si>
  <si>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</si>
  <si>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</si>
  <si>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</si>
  <si>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</si>
  <si>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</si>
  <si>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</si>
  <si>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</si>
  <si>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</si>
  <si>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</si>
  <si>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</si>
  <si>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</si>
  <si>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</si>
  <si>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</si>
  <si>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</si>
  <si>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</si>
  <si>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</si>
  <si>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</si>
  <si>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</si>
  <si>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</si>
  <si>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</si>
  <si>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</si>
  <si>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</si>
  <si>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</si>
  <si>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</si>
  <si>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</si>
  <si>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</si>
  <si>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</si>
  <si>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</si>
  <si>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</si>
  <si>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</si>
  <si>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</si>
  <si>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</si>
  <si>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</si>
  <si>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</si>
  <si>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</si>
  <si>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</si>
  <si>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</si>
  <si>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</si>
  <si>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</si>
  <si>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</si>
  <si>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</si>
  <si>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</si>
  <si>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</si>
  <si>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</si>
  <si>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</si>
  <si>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</si>
  <si>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</si>
  <si>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</si>
  <si>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</si>
  <si>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</si>
  <si>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</si>
  <si>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</si>
  <si>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</si>
  <si>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</si>
  <si>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</si>
  <si>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</si>
  <si>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</si>
  <si>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</si>
  <si>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</si>
  <si>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</si>
  <si>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</si>
  <si>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</si>
  <si>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</si>
  <si>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</si>
  <si>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</si>
  <si>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</si>
  <si>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</si>
  <si>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</si>
  <si>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</si>
  <si>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</si>
  <si>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</si>
  <si>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</si>
  <si>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</si>
  <si>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</si>
  <si>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</si>
  <si>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</si>
  <si>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</si>
  <si>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</si>
  <si>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</si>
  <si>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</si>
  <si>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</si>
  <si>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</si>
  <si>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</si>
  <si>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</si>
  <si>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</si>
  <si>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</si>
  <si>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</si>
  <si>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</si>
  <si>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</si>
  <si>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</si>
  <si>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</si>
  <si>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</si>
  <si>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</si>
  <si>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</si>
  <si>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</si>
  <si>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</si>
  <si>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</si>
  <si>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</si>
  <si>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</si>
  <si>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</si>
  <si>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</si>
  <si>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</si>
  <si>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</si>
  <si>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</si>
  <si>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</si>
  <si>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</si>
  <si>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</si>
  <si>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</si>
  <si>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</si>
  <si>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</si>
  <si>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</si>
  <si>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</si>
  <si>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</si>
  <si>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</si>
  <si>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</si>
  <si>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</si>
  <si>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</si>
  <si>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</si>
  <si>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</si>
  <si>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</si>
  <si>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</si>
  <si>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</si>
  <si>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</si>
  <si>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</si>
  <si>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</si>
  <si>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</si>
  <si>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</si>
  <si>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</si>
  <si>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</si>
  <si>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</si>
  <si>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</si>
  <si>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</si>
  <si>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</si>
  <si>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</si>
  <si>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</si>
  <si>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</si>
  <si>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</si>
  <si>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</si>
  <si>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</si>
  <si>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</si>
  <si>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</si>
  <si>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</si>
  <si>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</si>
  <si>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</si>
  <si>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</si>
  <si>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</si>
  <si>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</si>
  <si>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</si>
  <si>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</si>
  <si>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</si>
  <si>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</si>
  <si>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</si>
  <si>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</si>
  <si>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</si>
  <si>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</si>
  <si>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</si>
  <si>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</si>
  <si>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</si>
  <si>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</si>
  <si>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</si>
  <si>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</si>
  <si>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</si>
  <si>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</si>
  <si>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</si>
  <si>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</si>
  <si>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</si>
  <si>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</si>
  <si>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</si>
  <si>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</si>
  <si>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</si>
  <si>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</si>
  <si>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</si>
  <si>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</si>
  <si>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</si>
  <si>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</si>
  <si>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</si>
  <si>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</si>
  <si>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</si>
  <si>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</si>
  <si>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</si>
  <si>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</si>
  <si>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</si>
  <si>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</si>
  <si>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</si>
  <si>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</si>
  <si>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</si>
  <si>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</si>
  <si>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</si>
  <si>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</si>
  <si>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</si>
  <si>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</si>
  <si>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</si>
  <si>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</si>
  <si>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</si>
  <si>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</si>
  <si>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</si>
  <si>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</si>
  <si>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</si>
  <si>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</si>
  <si>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</si>
  <si>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</si>
  <si>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</si>
  <si>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</si>
  <si>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</si>
  <si>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</si>
  <si>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</si>
  <si>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</si>
  <si>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</si>
  <si>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</si>
  <si>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</si>
  <si>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</si>
  <si>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</si>
  <si>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</si>
  <si>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</si>
  <si>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</si>
  <si>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</si>
  <si>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</si>
  <si>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</si>
  <si>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</si>
  <si>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</si>
  <si>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</si>
  <si>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</si>
  <si>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</si>
  <si>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</si>
  <si>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</si>
  <si>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</si>
  <si>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</si>
  <si>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</si>
  <si>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</si>
  <si>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</si>
  <si>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</si>
  <si>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</si>
  <si>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</si>
  <si>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</si>
  <si>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</si>
  <si>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</si>
  <si>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</si>
  <si>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</si>
  <si>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</si>
  <si>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</si>
  <si>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</si>
  <si>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</si>
  <si>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</si>
  <si>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</si>
  <si>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</si>
  <si>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</si>
  <si>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</si>
  <si>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</si>
  <si>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</si>
  <si>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</si>
  <si>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</si>
  <si>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</si>
  <si>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</si>
  <si>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</si>
  <si>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</si>
  <si>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</si>
  <si>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</si>
  <si>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</si>
  <si>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</si>
  <si>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</si>
  <si>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</si>
  <si>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</si>
  <si>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</si>
  <si>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</si>
  <si>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</si>
  <si>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</si>
  <si>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</si>
  <si>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</si>
  <si>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</si>
  <si>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</si>
  <si>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</si>
  <si>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</si>
  <si>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</si>
  <si>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</si>
  <si>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</si>
  <si>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</si>
  <si>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</si>
  <si>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</si>
  <si>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</si>
  <si>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</si>
  <si>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</si>
  <si>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</si>
  <si>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</si>
  <si>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</si>
  <si>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</si>
  <si>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</si>
  <si>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</si>
  <si>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</si>
  <si>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</si>
  <si>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</si>
  <si>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</si>
  <si>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</si>
  <si>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</si>
  <si>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</si>
  <si>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</si>
  <si>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</si>
  <si>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</si>
  <si>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</si>
  <si>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</si>
  <si>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</si>
  <si>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</si>
  <si>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</si>
  <si>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</si>
  <si>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</si>
  <si>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</si>
  <si>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</si>
  <si>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</si>
  <si>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</si>
  <si>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</si>
  <si>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</si>
  <si>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</si>
  <si>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</si>
  <si>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</si>
  <si>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</si>
  <si>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</si>
  <si>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</si>
  <si>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</si>
  <si>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</si>
  <si>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</si>
  <si>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</si>
  <si>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</si>
  <si>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</si>
  <si>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</si>
  <si>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</si>
  <si>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</si>
  <si>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</si>
  <si>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</si>
  <si>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</si>
  <si>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</si>
  <si>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</si>
  <si>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</si>
  <si>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</si>
  <si>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</si>
  <si>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</si>
  <si>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</si>
  <si>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</si>
  <si>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</si>
  <si>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</si>
  <si>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</si>
  <si>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</si>
  <si>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</si>
  <si>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</si>
  <si>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</si>
  <si>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</si>
  <si>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</si>
  <si>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</si>
  <si>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</si>
  <si>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</si>
  <si>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</si>
  <si>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</si>
  <si>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</si>
  <si>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</si>
  <si>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</si>
  <si>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</si>
  <si>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</si>
  <si>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</si>
  <si>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</si>
  <si>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</si>
  <si>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</si>
  <si>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</si>
  <si>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</si>
  <si>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</si>
  <si>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</si>
  <si>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</si>
  <si>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</si>
  <si>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</si>
  <si>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</si>
  <si>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</si>
  <si>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</si>
  <si>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</si>
  <si>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</si>
  <si>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</si>
  <si>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</si>
  <si>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</si>
  <si>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</si>
  <si>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</si>
  <si>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</si>
  <si>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</si>
  <si>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</si>
  <si>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</si>
  <si>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</si>
  <si>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</si>
  <si>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</si>
  <si>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</si>
  <si>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</si>
  <si>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</si>
  <si>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</si>
  <si>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</si>
  <si>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</si>
  <si>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</si>
  <si>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</si>
  <si>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</si>
  <si>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</si>
  <si>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</si>
  <si>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</si>
  <si>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</si>
  <si>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</si>
  <si>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</si>
  <si>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</si>
  <si>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</si>
  <si>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</si>
  <si>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</si>
  <si>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</si>
  <si>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</si>
  <si>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</si>
  <si>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</si>
  <si>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</si>
  <si>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</si>
  <si>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</si>
  <si>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</si>
  <si>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</si>
  <si>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</si>
  <si>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</si>
  <si>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</si>
  <si>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</si>
  <si>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</si>
  <si>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</si>
  <si>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</si>
  <si>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</si>
  <si>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</si>
  <si>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</si>
  <si>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</si>
  <si>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</si>
  <si>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</si>
  <si>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</si>
  <si>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</si>
  <si>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</si>
  <si>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</si>
  <si>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</si>
  <si>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</si>
  <si>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</si>
  <si>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</si>
  <si>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</si>
  <si>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</si>
  <si>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</si>
  <si>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</si>
  <si>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</si>
  <si>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</si>
  <si>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</si>
  <si>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</si>
  <si>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</si>
  <si>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</si>
  <si>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</si>
  <si>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</si>
  <si>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</si>
  <si>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</si>
  <si>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</si>
  <si>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</si>
  <si>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</si>
  <si>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</si>
  <si>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</si>
  <si>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</si>
  <si>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</si>
  <si>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</si>
  <si>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</si>
  <si>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</si>
  <si>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</si>
  <si>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</si>
  <si>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</si>
  <si>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</si>
  <si>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</si>
  <si>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</si>
  <si>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</si>
  <si>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</si>
  <si>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</si>
  <si>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</si>
  <si>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</si>
  <si>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</si>
  <si>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</si>
  <si>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</si>
  <si>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</si>
  <si>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</si>
  <si>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</si>
  <si>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</si>
  <si>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</si>
  <si>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</si>
  <si>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</si>
  <si>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</si>
  <si>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</si>
  <si>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</si>
  <si>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</si>
  <si>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</si>
  <si>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</si>
  <si>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</si>
  <si>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</si>
  <si>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</si>
  <si>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</si>
  <si>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</si>
  <si>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</si>
  <si>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</si>
  <si>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</si>
  <si>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</si>
  <si>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</si>
  <si>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</si>
  <si>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</si>
  <si>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</si>
  <si>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</si>
  <si>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</si>
  <si>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</si>
  <si>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</si>
  <si>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</si>
  <si>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</si>
  <si>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</si>
  <si>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</si>
  <si>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</si>
  <si>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</si>
  <si>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</si>
  <si>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</si>
  <si>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</si>
  <si>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</si>
  <si>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</si>
  <si>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</si>
  <si>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</si>
  <si>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</si>
  <si>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</si>
  <si>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</si>
  <si>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</si>
  <si>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</si>
  <si>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</si>
  <si>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</si>
  <si>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</si>
  <si>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</si>
  <si>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</si>
  <si>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</si>
  <si>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</si>
  <si>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</si>
  <si>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</si>
  <si>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</si>
  <si>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</si>
  <si>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</si>
  <si>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</si>
  <si>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</si>
  <si>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</si>
  <si>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</si>
  <si>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</si>
  <si>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</si>
  <si>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</si>
  <si>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</si>
  <si>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</si>
  <si>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</si>
  <si>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</si>
  <si>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</si>
  <si>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</si>
  <si>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</si>
  <si>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</si>
  <si>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</si>
  <si>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</si>
  <si>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</si>
  <si>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</si>
  <si>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</si>
  <si>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</si>
  <si>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</si>
  <si>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</si>
  <si>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</si>
  <si>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</si>
  <si>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</si>
  <si>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</si>
  <si>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</si>
  <si>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</si>
  <si>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</si>
  <si>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</si>
  <si>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</si>
  <si>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</si>
  <si>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</si>
  <si>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</si>
  <si>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</si>
  <si>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</si>
  <si>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</si>
  <si>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</si>
  <si>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</si>
  <si>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</si>
  <si>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</si>
  <si>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</si>
  <si>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</si>
  <si>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</si>
  <si>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</si>
  <si>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</si>
  <si>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</si>
  <si>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</si>
  <si>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</si>
  <si>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</si>
  <si>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</si>
  <si>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</si>
  <si>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</si>
  <si>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</si>
  <si>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</si>
  <si>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</si>
  <si>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</si>
  <si>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</si>
  <si>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</si>
  <si>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</si>
  <si>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</si>
  <si>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</si>
  <si>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</si>
  <si>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</si>
  <si>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</si>
  <si>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</si>
  <si>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</si>
  <si>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</si>
  <si>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</si>
  <si>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</si>
  <si>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</si>
  <si>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</si>
  <si>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</si>
  <si>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</si>
  <si>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</si>
  <si>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</si>
  <si>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</si>
  <si>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</si>
  <si>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</si>
  <si>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</si>
  <si>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</si>
  <si>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</si>
  <si>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</si>
  <si>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</si>
  <si>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</si>
  <si>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</si>
  <si>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</si>
  <si>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</si>
  <si>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</si>
  <si>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</si>
  <si>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</si>
  <si>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</si>
  <si>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</si>
  <si>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</si>
  <si>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</si>
  <si>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</si>
  <si>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</si>
  <si>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</si>
  <si>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</si>
  <si>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</si>
  <si>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</si>
  <si>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</si>
  <si>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</si>
  <si>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</si>
  <si>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</si>
  <si>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</si>
  <si>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</si>
  <si>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</si>
  <si>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</si>
  <si>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</si>
  <si>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</si>
  <si>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</si>
  <si>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</si>
  <si>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</si>
  <si>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</si>
  <si>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</si>
  <si>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</si>
  <si>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</si>
  <si>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</si>
  <si>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</si>
  <si>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</si>
  <si>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</si>
  <si>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</si>
  <si>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</si>
  <si>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</si>
  <si>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</si>
  <si>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</si>
  <si>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</si>
  <si>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</si>
  <si>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</si>
  <si>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</si>
  <si>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</si>
  <si>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</si>
  <si>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</si>
  <si>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</si>
  <si>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</si>
  <si>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</si>
  <si>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</si>
  <si>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</si>
  <si>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</si>
  <si>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</si>
  <si>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</si>
  <si>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</si>
  <si>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</si>
  <si>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</si>
  <si>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</si>
  <si>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</si>
  <si>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</si>
  <si>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</si>
  <si>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</si>
  <si>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</si>
  <si>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</si>
  <si>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</si>
  <si>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</si>
  <si>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</si>
  <si>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</si>
  <si>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</si>
  <si>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</si>
  <si>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</si>
  <si>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</si>
  <si>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</si>
  <si>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</si>
  <si>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</si>
  <si>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</si>
  <si>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</si>
  <si>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</si>
  <si>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</si>
  <si>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</si>
  <si>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</si>
  <si>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</si>
  <si>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</si>
  <si>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</si>
  <si>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</si>
  <si>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</si>
  <si>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</si>
  <si>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</si>
  <si>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</si>
  <si>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</si>
  <si>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</si>
  <si>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</si>
  <si>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</si>
  <si>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</si>
  <si>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</si>
  <si>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</si>
  <si>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</si>
  <si>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</si>
  <si>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</si>
  <si>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</si>
  <si>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</si>
  <si>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</si>
  <si>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</si>
  <si>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</si>
  <si>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</si>
  <si>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</si>
  <si>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</si>
  <si>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</si>
  <si>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</si>
  <si>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</si>
  <si>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</si>
  <si>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</si>
  <si>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</si>
  <si>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</si>
  <si>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</si>
  <si>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</si>
  <si>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</si>
  <si>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</si>
  <si>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</si>
  <si>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</si>
  <si>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</si>
  <si>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</si>
  <si>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</si>
  <si>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</si>
  <si>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</si>
  <si>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</si>
  <si>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</si>
  <si>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</si>
  <si>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</si>
  <si>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</si>
  <si>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</si>
  <si>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</si>
  <si>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</si>
  <si>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</si>
  <si>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</si>
  <si>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</si>
  <si>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</si>
  <si>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</si>
  <si>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</si>
  <si>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</si>
  <si>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</si>
  <si>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</si>
  <si>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</si>
  <si>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</si>
  <si>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</si>
  <si>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</si>
  <si>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</si>
  <si>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</si>
  <si>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</si>
  <si>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</si>
  <si>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</si>
  <si>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</si>
  <si>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</si>
  <si>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</si>
  <si>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</si>
  <si>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</si>
  <si>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</si>
  <si>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</si>
  <si>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</si>
  <si>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</si>
  <si>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</si>
  <si>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</si>
  <si>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</si>
  <si>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</si>
  <si>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</si>
  <si>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</si>
  <si>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</si>
  <si>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</si>
  <si>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</si>
  <si>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</si>
  <si>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</si>
  <si>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</si>
  <si>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</si>
  <si>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</si>
  <si>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</si>
  <si>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</si>
  <si>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</si>
  <si>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</si>
  <si>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</si>
  <si>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</si>
  <si>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</si>
  <si>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</si>
  <si>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</si>
  <si>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</si>
  <si>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</si>
  <si>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</si>
  <si>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</si>
  <si>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</si>
  <si>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</si>
  <si>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</si>
  <si>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</si>
  <si>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</si>
  <si>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</si>
  <si>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</si>
  <si>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</si>
  <si>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</si>
  <si>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</si>
  <si>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</si>
  <si>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</si>
  <si>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</si>
  <si>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</si>
  <si>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</si>
  <si>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</si>
  <si>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</si>
  <si>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</si>
  <si>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</si>
  <si>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</si>
  <si>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</si>
  <si>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</si>
  <si>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</si>
  <si>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</si>
  <si>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</si>
  <si>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</si>
  <si>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</si>
  <si>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</si>
  <si>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</si>
  <si>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</si>
  <si>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</si>
  <si>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</si>
  <si>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</si>
  <si>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</si>
  <si>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</si>
  <si>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</si>
  <si>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</si>
  <si>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</si>
  <si>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</si>
  <si>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</si>
  <si>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</si>
  <si>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</si>
  <si>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</si>
  <si>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</si>
  <si>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</si>
  <si>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</si>
  <si>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</si>
  <si>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</si>
  <si>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</si>
  <si>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</si>
  <si>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</si>
  <si>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</si>
  <si>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</si>
  <si>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</si>
  <si>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</si>
  <si>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</si>
  <si>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</si>
  <si>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</si>
  <si>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</si>
  <si>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</si>
  <si>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</si>
  <si>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</si>
  <si>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</si>
  <si>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</si>
  <si>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</si>
  <si>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</si>
  <si>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</si>
  <si>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</si>
  <si>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</si>
  <si>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</si>
  <si>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</si>
  <si>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</si>
  <si>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</si>
  <si>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</si>
  <si>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</si>
  <si>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</si>
  <si>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</si>
  <si>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</si>
  <si>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</si>
  <si>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</si>
  <si>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</si>
  <si>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</si>
  <si>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</si>
  <si>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</si>
  <si>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</si>
  <si>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</si>
  <si>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</si>
  <si>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</si>
  <si>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</si>
  <si>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</si>
  <si>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</si>
  <si>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</si>
  <si>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</si>
  <si>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</si>
  <si>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</si>
  <si>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</si>
  <si>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</si>
  <si>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</si>
  <si>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</si>
  <si>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</si>
  <si>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</si>
  <si>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</si>
  <si>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</si>
  <si>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</si>
  <si>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</si>
  <si>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</si>
  <si>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</si>
  <si>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</si>
  <si>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</si>
  <si>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</si>
  <si>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</si>
  <si>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</si>
  <si>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</si>
  <si>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</si>
  <si>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</si>
  <si>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</si>
  <si>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</si>
  <si>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</si>
  <si>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</si>
  <si>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</si>
  <si>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</si>
  <si>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</si>
  <si>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</si>
  <si>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</si>
  <si>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</si>
  <si>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</si>
  <si>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</si>
  <si>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</si>
  <si>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</si>
  <si>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</si>
  <si>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</si>
  <si>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</si>
  <si>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</si>
  <si>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</si>
  <si>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</si>
  <si>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</si>
  <si>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</si>
  <si>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</si>
  <si>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</si>
  <si>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</si>
  <si>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</si>
  <si>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</si>
  <si>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</si>
  <si>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</si>
  <si>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</si>
  <si>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</si>
  <si>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</si>
  <si>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</si>
  <si>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</si>
  <si>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</si>
  <si>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</si>
  <si>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</si>
  <si>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</si>
  <si>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</si>
  <si>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</si>
  <si>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</si>
  <si>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</si>
  <si>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</si>
  <si>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</si>
  <si>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</si>
  <si>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</si>
  <si>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</si>
  <si>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</si>
  <si>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</si>
  <si>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</si>
  <si>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</si>
  <si>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</si>
  <si>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</si>
  <si>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</si>
  <si>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</si>
  <si>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</si>
  <si>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</si>
  <si>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</si>
  <si>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</si>
  <si>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</si>
  <si>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</si>
  <si>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</si>
  <si>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</si>
  <si>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</si>
  <si>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</si>
  <si>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</si>
  <si>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</si>
  <si>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</si>
  <si>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</si>
  <si>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</si>
  <si>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</si>
  <si>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</si>
  <si>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</si>
  <si>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</si>
  <si>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</si>
  <si>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</si>
  <si>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</si>
  <si>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</si>
  <si>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</si>
  <si>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</si>
  <si>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</si>
  <si>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</si>
  <si>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</si>
  <si>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</si>
  <si>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</si>
  <si>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</si>
  <si>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</si>
  <si>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</si>
  <si>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</si>
  <si>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</si>
  <si>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</si>
  <si>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</si>
  <si>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</si>
  <si>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</si>
  <si>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</si>
  <si>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</si>
  <si>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</si>
  <si>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</si>
  <si>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</si>
  <si>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</si>
  <si>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</si>
  <si>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</si>
  <si>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</si>
  <si>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</si>
  <si>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</si>
  <si>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</si>
  <si>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</si>
  <si>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</si>
  <si>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</si>
  <si>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</si>
  <si>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</si>
  <si>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</si>
  <si>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</si>
  <si>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</si>
  <si>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</si>
  <si>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</si>
  <si>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</si>
  <si>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</si>
  <si>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</si>
  <si>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</si>
  <si>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</si>
  <si>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</si>
  <si>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</si>
  <si>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</si>
  <si>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</si>
  <si>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</si>
  <si>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</si>
  <si>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</si>
  <si>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</si>
  <si>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</si>
  <si>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</si>
  <si>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</si>
  <si>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</si>
  <si>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</si>
  <si>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</si>
  <si>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</si>
  <si>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</si>
  <si>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</si>
  <si>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</si>
  <si>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</si>
  <si>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</si>
  <si>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</si>
  <si>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</si>
  <si>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</si>
  <si>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</si>
  <si>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</si>
  <si>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</si>
  <si>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</si>
  <si>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</si>
  <si>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</si>
  <si>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</si>
  <si>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</si>
  <si>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</si>
  <si>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</si>
  <si>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</si>
  <si>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</si>
  <si>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</si>
  <si>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</si>
  <si>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</si>
  <si>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</si>
  <si>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</si>
  <si>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</si>
  <si>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</si>
  <si>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</si>
  <si>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</si>
  <si>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</si>
  <si>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</si>
  <si>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</si>
  <si>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</si>
  <si>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</si>
  <si>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</si>
  <si>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</si>
  <si>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</si>
  <si>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</si>
  <si>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</si>
  <si>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</si>
  <si>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</si>
  <si>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</si>
  <si>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</si>
  <si>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</si>
  <si>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</si>
  <si>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</si>
  <si>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</si>
  <si>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</si>
  <si>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</si>
  <si>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</si>
  <si>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</si>
  <si>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</si>
  <si>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</si>
  <si>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</si>
  <si>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</si>
  <si>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</si>
  <si>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</si>
  <si>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</si>
  <si>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</si>
  <si>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</si>
  <si>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</si>
  <si>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</si>
  <si>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</si>
  <si>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</si>
  <si>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</si>
  <si>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</si>
  <si>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</si>
  <si>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</si>
  <si>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</si>
  <si>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</si>
  <si>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</si>
  <si>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</si>
  <si>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</si>
  <si>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</si>
  <si>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</si>
  <si>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</si>
  <si>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</si>
  <si>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</si>
  <si>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</si>
  <si>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</si>
  <si>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</si>
  <si>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</si>
  <si>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</si>
  <si>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</si>
  <si>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</si>
  <si>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</si>
  <si>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</si>
  <si>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</si>
  <si>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</si>
  <si>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</si>
  <si>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</si>
  <si>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</si>
  <si>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</si>
  <si>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</si>
  <si>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</si>
  <si>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</si>
  <si>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</si>
  <si>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</si>
  <si>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</si>
  <si>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</si>
  <si>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</si>
  <si>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</si>
  <si>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</si>
  <si>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</si>
  <si>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</si>
  <si>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</si>
  <si>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</si>
  <si>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</si>
  <si>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</si>
  <si>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</si>
  <si>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</si>
  <si>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</si>
  <si>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</si>
  <si>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</si>
  <si>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</si>
  <si>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</si>
  <si>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</si>
  <si>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</si>
  <si>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</si>
  <si>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</si>
  <si>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</si>
  <si>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</si>
  <si>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</si>
  <si>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</si>
  <si>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</si>
  <si>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</si>
  <si>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</si>
  <si>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</si>
  <si>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</si>
  <si>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</si>
  <si>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</si>
  <si>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</si>
  <si>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</si>
  <si>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</si>
  <si>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</si>
  <si>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</si>
  <si>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</si>
  <si>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</si>
  <si>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</si>
  <si>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</si>
  <si>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</si>
  <si>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</si>
  <si>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</si>
  <si>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</si>
  <si>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</si>
  <si>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</si>
  <si>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</si>
  <si>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</si>
  <si>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</si>
  <si>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</si>
  <si>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</si>
  <si>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</si>
  <si>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</si>
  <si>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</si>
  <si>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</si>
  <si>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</si>
  <si>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</si>
  <si>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</si>
  <si>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</si>
  <si>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</si>
  <si>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</si>
  <si>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</si>
  <si>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</si>
  <si>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</si>
  <si>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</si>
  <si>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</si>
  <si>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</si>
  <si>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</si>
  <si>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</si>
  <si>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</si>
  <si>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</si>
  <si>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</si>
  <si>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</si>
  <si>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</si>
  <si>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</si>
  <si>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</si>
  <si>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</si>
  <si>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</si>
  <si>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</si>
  <si>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</si>
  <si>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</si>
  <si>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</si>
  <si>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</si>
  <si>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</si>
  <si>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</si>
  <si>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</si>
  <si>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</si>
  <si>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</si>
  <si>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</si>
  <si>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</si>
  <si>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</si>
  <si>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</si>
  <si>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</si>
  <si>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</si>
  <si>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</si>
  <si>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</si>
  <si>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</si>
  <si>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</si>
  <si>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</si>
  <si>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</si>
  <si>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</si>
  <si>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</si>
  <si>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</si>
  <si>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</si>
  <si>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</si>
  <si>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</si>
  <si>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</si>
  <si>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</si>
  <si>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</si>
  <si>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</si>
  <si>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</si>
  <si>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</si>
  <si>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</si>
  <si>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</si>
  <si>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</si>
  <si>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</si>
  <si>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</si>
  <si>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</si>
  <si>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</si>
  <si>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</si>
  <si>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</si>
  <si>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</si>
  <si>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</si>
  <si>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</si>
  <si>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</si>
  <si>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</si>
  <si>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</si>
  <si>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</si>
  <si>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</si>
  <si>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</si>
  <si>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</si>
  <si>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</si>
  <si>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</si>
  <si>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</si>
  <si>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</si>
  <si>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</si>
  <si>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</si>
  <si>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</si>
  <si>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</si>
  <si>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</si>
  <si>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</si>
  <si>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</si>
  <si>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</si>
  <si>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</si>
  <si>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</si>
  <si>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</si>
  <si>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</si>
  <si>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</si>
  <si>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</si>
  <si>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</si>
  <si>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</si>
  <si>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</si>
  <si>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</si>
  <si>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</si>
  <si>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</si>
  <si>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</si>
  <si>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</si>
  <si>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</si>
  <si>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</si>
  <si>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</si>
  <si>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</si>
  <si>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</si>
  <si>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</si>
  <si>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</si>
  <si>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</si>
  <si>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</si>
  <si>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</si>
  <si>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</si>
  <si>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</si>
  <si>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</si>
  <si>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</si>
  <si>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</si>
  <si>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</si>
  <si>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</si>
  <si>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</si>
  <si>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</si>
  <si>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</si>
  <si>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</si>
  <si>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</si>
  <si>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</si>
  <si>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</si>
  <si>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</si>
  <si>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</si>
  <si>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</si>
  <si>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</si>
  <si>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</si>
  <si>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</si>
  <si>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</si>
  <si>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</si>
  <si>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</si>
  <si>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</si>
  <si>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</si>
  <si>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</si>
  <si>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</si>
  <si>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</si>
  <si>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</si>
  <si>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</si>
  <si>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</si>
  <si>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</si>
  <si>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</si>
  <si>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</si>
  <si>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</si>
  <si>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</si>
  <si>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</si>
  <si>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</si>
  <si>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</si>
  <si>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</si>
  <si>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</si>
  <si>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</si>
  <si>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</si>
  <si>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</si>
  <si>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</si>
  <si>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</si>
  <si>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</si>
  <si>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</si>
  <si>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</si>
  <si>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</si>
  <si>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</si>
  <si>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</si>
  <si>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</si>
  <si>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</si>
  <si>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</si>
  <si>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</si>
  <si>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</si>
  <si>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</si>
  <si>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</si>
  <si>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</si>
  <si>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</si>
  <si>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</si>
  <si>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</si>
  <si>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</si>
  <si>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</si>
  <si>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</si>
  <si>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</si>
  <si>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</si>
  <si>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</si>
  <si>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</si>
  <si>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</si>
  <si>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</si>
  <si>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</si>
  <si>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</si>
  <si>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</si>
  <si>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</si>
  <si>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</si>
  <si>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</si>
  <si>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</si>
  <si>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</si>
  <si>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</si>
  <si>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</si>
  <si>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</si>
  <si>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</si>
  <si>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</si>
  <si>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</si>
  <si>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</si>
  <si>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</si>
  <si>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</si>
  <si>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</si>
  <si>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</si>
  <si>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</si>
  <si>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</si>
  <si>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</si>
  <si>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</si>
  <si>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</si>
  <si>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</si>
  <si>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</si>
  <si>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</si>
  <si>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</si>
  <si>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</si>
  <si>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</si>
  <si>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</si>
  <si>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</si>
  <si>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</si>
  <si>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</si>
  <si>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</si>
  <si>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</si>
  <si>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</si>
  <si>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</si>
  <si>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</si>
  <si>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</si>
  <si>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</si>
  <si>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</si>
  <si>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</si>
  <si>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</si>
  <si>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</si>
  <si>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</si>
  <si>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</si>
  <si>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</si>
  <si>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</si>
  <si>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</si>
  <si>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</si>
  <si>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</si>
  <si>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</si>
  <si>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</si>
  <si>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</si>
  <si>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</si>
  <si>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</si>
  <si>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</si>
  <si>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</si>
  <si>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</si>
  <si>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</si>
  <si>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</si>
  <si>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</si>
  <si>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</si>
  <si>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</si>
  <si>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</si>
  <si>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</si>
  <si>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</si>
  <si>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</si>
  <si>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</si>
  <si>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</si>
  <si>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</si>
  <si>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</si>
  <si>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</si>
  <si>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</si>
  <si>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</si>
  <si>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</si>
  <si>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</si>
  <si>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</si>
  <si>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</si>
  <si>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</si>
  <si>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</si>
  <si>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</si>
  <si>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</si>
  <si>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</si>
  <si>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</si>
  <si>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</si>
  <si>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</si>
  <si>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</si>
  <si>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</si>
  <si>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</si>
  <si>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</si>
  <si>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</si>
  <si>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</si>
  <si>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</si>
  <si>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</si>
  <si>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</si>
  <si>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</si>
  <si>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</si>
  <si>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</si>
  <si>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</si>
  <si>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</si>
  <si>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</si>
  <si>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</si>
  <si>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</si>
  <si>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</si>
  <si>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</si>
  <si>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</si>
  <si>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</si>
  <si>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</si>
  <si>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</si>
  <si>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</si>
  <si>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</si>
  <si>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</si>
  <si>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</si>
  <si>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</si>
  <si>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</si>
  <si>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</si>
  <si>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</si>
  <si>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</si>
  <si>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</si>
  <si>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</si>
  <si>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</si>
  <si>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</si>
  <si>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</si>
  <si>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</si>
  <si>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</si>
  <si>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</si>
  <si>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</si>
  <si>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</si>
  <si>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</si>
  <si>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</si>
  <si>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</si>
  <si>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</si>
  <si>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</si>
  <si>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</si>
  <si>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</si>
  <si>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</si>
  <si>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</si>
  <si>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</si>
  <si>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</si>
  <si>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</si>
  <si>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</si>
  <si>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</si>
  <si>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</si>
  <si>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</si>
  <si>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</si>
  <si>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</si>
  <si>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</si>
  <si>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</si>
  <si>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</si>
  <si>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</si>
  <si>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</si>
  <si>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</si>
  <si>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</si>
  <si>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</si>
  <si>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</si>
  <si>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</si>
  <si>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</si>
  <si>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</si>
  <si>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</si>
  <si>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</si>
  <si>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</si>
  <si>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</si>
  <si>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</si>
  <si>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</si>
  <si>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</si>
  <si>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</si>
  <si>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</si>
  <si>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</si>
  <si>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</si>
  <si>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</si>
  <si>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</si>
  <si>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</si>
  <si>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</si>
  <si>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</si>
  <si>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</si>
  <si>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</si>
  <si>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</si>
  <si>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</si>
  <si>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</si>
  <si>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</si>
  <si>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</si>
  <si>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</si>
  <si>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</si>
  <si>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</si>
  <si>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</si>
  <si>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</si>
  <si>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</si>
  <si>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</si>
  <si>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</si>
  <si>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</si>
  <si>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</si>
  <si>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</si>
  <si>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</si>
  <si>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</si>
  <si>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</si>
  <si>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</si>
  <si>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</si>
  <si>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</si>
  <si>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</si>
  <si>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</si>
  <si>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</si>
  <si>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</si>
  <si>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</si>
  <si>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</si>
  <si>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</si>
  <si>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</si>
  <si>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</si>
  <si>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</si>
  <si>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</si>
  <si>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</si>
  <si>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</si>
  <si>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</si>
  <si>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</si>
  <si>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</si>
  <si>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</si>
  <si>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</si>
  <si>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</si>
  <si>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</si>
  <si>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</si>
  <si>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</si>
  <si>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</si>
  <si>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</si>
  <si>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</si>
  <si>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</si>
  <si>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</si>
  <si>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</si>
  <si>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</si>
  <si>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</si>
  <si>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</si>
  <si>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</si>
  <si>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</si>
  <si>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</si>
  <si>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</si>
  <si>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</si>
  <si>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</si>
  <si>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</si>
  <si>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</si>
  <si>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</si>
  <si>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</si>
  <si>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</si>
  <si>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</si>
  <si>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</si>
  <si>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</si>
  <si>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</si>
  <si>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</si>
  <si>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</si>
  <si>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</si>
  <si>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</si>
  <si>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</si>
  <si>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</si>
  <si>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</si>
  <si>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</si>
  <si>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</si>
  <si>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</si>
  <si>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</si>
  <si>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</si>
  <si>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</si>
  <si>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</si>
  <si>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</si>
  <si>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</si>
  <si>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</si>
  <si>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</si>
  <si>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</si>
  <si>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</si>
  <si>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</si>
  <si>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</si>
  <si>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</si>
  <si>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</si>
  <si>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</si>
  <si>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</si>
  <si>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</si>
  <si>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</si>
  <si>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</si>
  <si>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</si>
  <si>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</si>
  <si>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</si>
  <si>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</si>
  <si>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</si>
  <si>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</si>
  <si>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</si>
  <si>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</si>
  <si>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</si>
  <si>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</si>
  <si>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</si>
  <si>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</si>
  <si>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</si>
  <si>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</si>
  <si>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</si>
  <si>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</si>
  <si>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</si>
  <si>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</si>
  <si>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</si>
  <si>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</si>
  <si>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</si>
  <si>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</si>
  <si>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</si>
  <si>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</si>
  <si>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</si>
  <si>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</si>
  <si>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</si>
  <si>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</si>
  <si>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</si>
  <si>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</si>
  <si>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</si>
  <si>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</si>
  <si>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</si>
  <si>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</si>
  <si>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</si>
  <si>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</si>
  <si>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</si>
  <si>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</si>
  <si>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</si>
  <si>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</si>
  <si>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</si>
  <si>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</si>
  <si>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</si>
  <si>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</si>
  <si>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</si>
  <si>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</si>
  <si>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</si>
  <si>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</si>
  <si>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</si>
  <si>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</si>
  <si>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</si>
  <si>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</si>
  <si>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</si>
  <si>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</si>
  <si>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</si>
  <si>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</si>
  <si>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</si>
  <si>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</si>
  <si>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</si>
  <si>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</si>
  <si>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</si>
  <si>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</si>
  <si>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</si>
  <si>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</si>
  <si>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</si>
  <si>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</si>
  <si>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</si>
  <si>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</si>
  <si>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</si>
  <si>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</si>
  <si>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</si>
  <si>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</si>
  <si>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</si>
  <si>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</si>
  <si>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</si>
  <si>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</si>
  <si>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</si>
  <si>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</si>
  <si>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</si>
  <si>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</si>
  <si>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</si>
  <si>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</si>
  <si>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</si>
  <si>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</si>
  <si>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</si>
  <si>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</si>
  <si>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</si>
  <si>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</si>
  <si>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</si>
  <si>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</si>
  <si>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</si>
  <si>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</si>
  <si>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</si>
  <si>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</si>
  <si>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</si>
  <si>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</si>
  <si>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</si>
  <si>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</si>
  <si>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</si>
  <si>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</si>
  <si>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</si>
  <si>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</si>
  <si>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</si>
  <si>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</si>
  <si>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</si>
  <si>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</si>
  <si>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</si>
  <si>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</si>
  <si>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</si>
  <si>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</si>
  <si>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</si>
  <si>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</si>
  <si>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</si>
  <si>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</si>
  <si>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</si>
  <si>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</si>
  <si>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</si>
  <si>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</si>
  <si>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</si>
  <si>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</si>
  <si>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</si>
  <si>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</si>
  <si>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</si>
  <si>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</si>
  <si>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</si>
  <si>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</si>
  <si>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</si>
  <si>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</si>
  <si>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</si>
  <si>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</si>
  <si>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</si>
  <si>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</si>
  <si>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</si>
  <si>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</si>
  <si>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</si>
  <si>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</si>
  <si>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</si>
  <si>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</si>
  <si>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</si>
  <si>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</si>
  <si>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</si>
  <si>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</si>
  <si>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</si>
  <si>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</si>
  <si>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</si>
  <si>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</si>
  <si>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</si>
  <si>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</si>
  <si>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</si>
  <si>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</si>
  <si>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</si>
  <si>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</si>
  <si>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</si>
  <si>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</si>
  <si>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</si>
  <si>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</si>
  <si>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</si>
  <si>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</si>
  <si>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</si>
  <si>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</si>
  <si>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</si>
  <si>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</si>
  <si>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</si>
  <si>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</si>
  <si>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</si>
  <si>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</si>
  <si>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</si>
  <si>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</si>
  <si>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</si>
  <si>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</si>
  <si>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</si>
  <si>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</si>
  <si>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</si>
  <si>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</si>
  <si>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</si>
  <si>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</si>
  <si>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</si>
  <si>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</si>
  <si>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</si>
  <si>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</si>
  <si>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</si>
  <si>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</si>
  <si>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</si>
  <si>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</si>
  <si>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</si>
  <si>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</si>
  <si>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</si>
  <si>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</si>
  <si>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</si>
  <si>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</si>
  <si>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</si>
  <si>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</si>
  <si>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</si>
  <si>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</si>
  <si>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</si>
  <si>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</si>
  <si>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</si>
  <si>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</si>
  <si>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</si>
  <si>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</si>
  <si>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</si>
  <si>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</si>
  <si>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</si>
  <si>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</si>
  <si>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</si>
  <si>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</si>
  <si>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</si>
  <si>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</si>
  <si>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</si>
  <si>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</si>
  <si>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</si>
  <si>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</si>
  <si>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</si>
  <si>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</si>
  <si>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</si>
  <si>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</si>
  <si>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</si>
  <si>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</si>
  <si>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</si>
  <si>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</si>
  <si>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</si>
  <si>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</si>
  <si>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</si>
  <si>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</si>
  <si>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</si>
  <si>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</si>
  <si>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</si>
  <si>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</si>
  <si>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</si>
  <si>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</si>
  <si>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</si>
  <si>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</si>
  <si>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</si>
  <si>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</si>
  <si>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</si>
  <si>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</si>
  <si>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</si>
  <si>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</si>
  <si>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</si>
  <si>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</si>
  <si>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</si>
  <si>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</si>
  <si>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</si>
  <si>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</si>
  <si>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</si>
  <si>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</si>
  <si>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</si>
  <si>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</si>
  <si>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</si>
  <si>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</si>
  <si>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</si>
  <si>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</si>
  <si>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</si>
  <si>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</si>
  <si>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</si>
  <si>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</si>
  <si>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</si>
  <si>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</si>
  <si>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</si>
  <si>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</si>
  <si>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</si>
  <si>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</si>
  <si>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</si>
  <si>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</si>
  <si>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</si>
  <si>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</si>
  <si>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</si>
  <si>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</si>
  <si>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</si>
  <si>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</si>
  <si>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</si>
  <si>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</si>
  <si>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</si>
  <si>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</si>
  <si>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</si>
  <si>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</si>
  <si>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</si>
  <si>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</si>
  <si>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</si>
  <si>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</si>
  <si>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</si>
  <si>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</si>
  <si>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</si>
  <si>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</si>
  <si>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</si>
  <si>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</si>
  <si>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</si>
  <si>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</si>
  <si>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</si>
  <si>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</si>
  <si>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</si>
  <si>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</si>
  <si>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</si>
  <si>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</si>
  <si>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</si>
  <si>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</si>
  <si>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</si>
  <si>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</si>
  <si>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</si>
  <si>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</si>
  <si>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</si>
  <si>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</si>
  <si>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</si>
  <si>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</si>
  <si>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</si>
  <si>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</si>
  <si>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</si>
  <si>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</si>
  <si>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</si>
  <si>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</si>
  <si>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</si>
  <si>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</si>
  <si>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</si>
  <si>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</si>
  <si>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</si>
  <si>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</si>
  <si>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</si>
  <si>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</si>
  <si>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</si>
  <si>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</si>
  <si>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</si>
  <si>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</si>
  <si>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</si>
  <si>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</si>
  <si>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</si>
  <si>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</si>
  <si>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</si>
  <si>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</si>
  <si>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</si>
  <si>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</si>
  <si>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</si>
  <si>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</si>
  <si>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</si>
  <si>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</si>
  <si>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</si>
  <si>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</si>
  <si>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</si>
  <si>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</si>
  <si>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</si>
  <si>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</si>
  <si>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</si>
  <si>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</si>
  <si>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</si>
  <si>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</si>
  <si>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</si>
  <si>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</si>
  <si>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</si>
  <si>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</si>
  <si>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</si>
  <si>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</si>
  <si>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</si>
  <si>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</si>
  <si>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</si>
  <si>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</si>
  <si>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</si>
  <si>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</si>
  <si>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</si>
  <si>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</si>
  <si>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</si>
  <si>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</si>
  <si>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</si>
  <si>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</si>
  <si>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</si>
  <si>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</si>
  <si>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</si>
  <si>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</si>
  <si>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</si>
  <si>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</si>
  <si>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</si>
  <si>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</si>
  <si>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</si>
  <si>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</si>
  <si>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</si>
  <si>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</si>
  <si>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</si>
  <si>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</si>
  <si>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</si>
  <si>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</si>
  <si>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</si>
  <si>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</si>
  <si>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</si>
  <si>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</si>
  <si>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</si>
  <si>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</si>
  <si>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</si>
  <si>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</si>
  <si>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</si>
  <si>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</si>
  <si>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</si>
  <si>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</si>
  <si>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</si>
  <si>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</si>
  <si>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</si>
  <si>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</si>
  <si>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</si>
  <si>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</si>
  <si>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</si>
  <si>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</si>
  <si>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</si>
  <si>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</si>
  <si>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</si>
  <si>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</si>
  <si>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</si>
  <si>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</si>
  <si>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</si>
  <si>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</si>
  <si>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</si>
  <si>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</si>
  <si>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</si>
  <si>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</si>
  <si>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</si>
  <si>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</si>
  <si>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</si>
  <si>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</si>
  <si>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</si>
  <si>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</si>
  <si>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</si>
  <si>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</si>
  <si>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</si>
  <si>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</si>
  <si>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</si>
  <si>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</si>
  <si>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</si>
  <si>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</si>
  <si>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</si>
  <si>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</si>
  <si>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</si>
  <si>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</si>
  <si>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</si>
  <si>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</si>
  <si>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</si>
  <si>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</si>
  <si>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</si>
  <si>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</si>
  <si>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</si>
  <si>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</si>
  <si>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</si>
  <si>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</si>
  <si>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</si>
  <si>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</si>
  <si>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</si>
  <si>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</si>
  <si>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</si>
  <si>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</si>
  <si>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</si>
  <si>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</si>
  <si>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</si>
  <si>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</si>
  <si>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</si>
  <si>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</si>
  <si>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</si>
  <si>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</si>
  <si>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</si>
  <si>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</si>
  <si>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</si>
  <si>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</si>
  <si>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</si>
  <si>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</si>
  <si>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</si>
  <si>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</si>
  <si>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</si>
  <si>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</si>
  <si>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</si>
  <si>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</si>
  <si>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</si>
  <si>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</si>
  <si>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</si>
  <si>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</si>
  <si>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</si>
  <si>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</si>
  <si>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</si>
  <si>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</si>
  <si>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</si>
  <si>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</si>
  <si>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</si>
  <si>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</si>
  <si>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</si>
  <si>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</si>
  <si>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</si>
  <si>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</si>
  <si>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</si>
  <si>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</si>
  <si>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</si>
  <si>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</si>
  <si>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</si>
  <si>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</si>
  <si>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</si>
  <si>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</si>
  <si>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</si>
  <si>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</si>
  <si>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</si>
  <si>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</si>
  <si>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</si>
  <si>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</si>
  <si>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</si>
  <si>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</si>
  <si>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</si>
  <si>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</si>
  <si>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</si>
  <si>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</si>
  <si>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</si>
  <si>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</si>
  <si>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</si>
  <si>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</si>
  <si>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</si>
  <si>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</si>
  <si>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</si>
  <si>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</si>
  <si>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</si>
  <si>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</si>
  <si>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</si>
  <si>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</si>
  <si>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</si>
  <si>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</si>
  <si>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</si>
  <si>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</si>
  <si>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</si>
  <si>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</si>
  <si>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</si>
  <si>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</si>
  <si>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</si>
  <si>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</si>
  <si>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</si>
  <si>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</si>
  <si>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</si>
  <si>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</si>
  <si>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</si>
  <si>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</si>
  <si>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</si>
  <si>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</si>
  <si>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</si>
  <si>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</si>
  <si>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</si>
  <si>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</si>
  <si>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</si>
  <si>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</si>
  <si>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</si>
  <si>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</si>
  <si>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</si>
  <si>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</si>
  <si>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</si>
  <si>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</si>
  <si>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</si>
  <si>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</si>
  <si>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</si>
  <si>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</si>
  <si>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</si>
  <si>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</si>
  <si>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</si>
  <si>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</si>
  <si>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</si>
  <si>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</si>
  <si>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</si>
  <si>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</si>
  <si>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</si>
  <si>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</si>
  <si>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</si>
  <si>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</si>
  <si>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</si>
  <si>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</si>
  <si>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</si>
  <si>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</si>
  <si>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</si>
  <si>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</si>
  <si>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</si>
  <si>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</si>
  <si>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</si>
  <si>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</si>
  <si>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</si>
  <si>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</si>
  <si>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</si>
  <si>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</si>
  <si>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</si>
  <si>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</si>
  <si>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</si>
  <si>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</si>
  <si>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</si>
  <si>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</si>
  <si>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</si>
  <si>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</si>
  <si>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</si>
  <si>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</si>
  <si>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</si>
  <si>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</si>
  <si>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</si>
  <si>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</si>
  <si>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</si>
  <si>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</si>
  <si>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</si>
  <si>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</si>
  <si>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</si>
  <si>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</si>
  <si>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</si>
  <si>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</si>
  <si>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</si>
  <si>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</si>
  <si>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</si>
  <si>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</si>
  <si>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</si>
  <si>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</si>
  <si>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</si>
  <si>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</si>
  <si>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</si>
  <si>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</si>
  <si>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</si>
  <si>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</si>
  <si>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</si>
  <si>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</si>
  <si>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</si>
  <si>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</si>
  <si>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</si>
  <si>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</si>
  <si>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</si>
  <si>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</si>
  <si>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</si>
  <si>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</si>
  <si>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</si>
  <si>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</si>
  <si>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</si>
  <si>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</si>
  <si>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</si>
  <si>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</si>
  <si>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</si>
  <si>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</si>
  <si>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</si>
  <si>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</si>
  <si>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</si>
  <si>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</si>
  <si>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</si>
  <si>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</si>
  <si>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</si>
  <si>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</si>
  <si>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</si>
  <si>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</si>
  <si>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</si>
  <si>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</si>
  <si>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</si>
  <si>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</si>
  <si>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</si>
  <si>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</si>
  <si>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</si>
  <si>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</si>
  <si>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</si>
  <si>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</si>
  <si>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</si>
  <si>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</si>
  <si>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</si>
  <si>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</si>
  <si>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</si>
  <si>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</si>
  <si>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</si>
  <si>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</si>
  <si>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</si>
  <si>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</si>
  <si>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</si>
  <si>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</si>
  <si>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</si>
  <si>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</si>
  <si>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</si>
  <si>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</si>
  <si>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</si>
  <si>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</si>
  <si>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</si>
  <si>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</si>
  <si>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</si>
  <si>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</si>
  <si>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</si>
  <si>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</si>
  <si>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</si>
  <si>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</si>
  <si>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</si>
  <si>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</si>
  <si>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</si>
  <si>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</si>
  <si>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</si>
  <si>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</si>
  <si>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</si>
  <si>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</si>
  <si>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</si>
  <si>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</si>
  <si>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</si>
  <si>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</si>
  <si>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</si>
  <si>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</si>
  <si>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</si>
  <si>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</si>
  <si>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</si>
  <si>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</si>
  <si>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</si>
  <si>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</si>
  <si>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</si>
  <si>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</si>
  <si>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</si>
  <si>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</si>
  <si>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</si>
  <si>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</si>
  <si>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</si>
  <si>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</si>
  <si>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</si>
  <si>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</si>
  <si>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</si>
  <si>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</si>
  <si>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</si>
  <si>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</si>
  <si>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</si>
  <si>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</si>
  <si>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</si>
  <si>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</si>
  <si>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</si>
  <si>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</si>
  <si>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</si>
  <si>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</si>
  <si>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</si>
  <si>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</si>
  <si>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</si>
  <si>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</si>
  <si>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</si>
  <si>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</si>
  <si>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</si>
  <si>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</si>
  <si>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</si>
  <si>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</si>
  <si>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</si>
  <si>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</si>
  <si>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</si>
  <si>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</si>
  <si>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</si>
  <si>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</si>
  <si>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</si>
  <si>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</si>
  <si>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</si>
  <si>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</si>
  <si>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</si>
  <si>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</si>
  <si>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</si>
  <si>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</si>
  <si>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</si>
  <si>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</si>
  <si>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</si>
  <si>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</si>
  <si>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</si>
  <si>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</si>
  <si>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</si>
  <si>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</si>
  <si>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</si>
  <si>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</si>
  <si>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</si>
  <si>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</si>
  <si>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</si>
  <si>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</si>
  <si>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</si>
  <si>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</si>
  <si>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</si>
  <si>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</si>
  <si>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</si>
  <si>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</si>
  <si>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</si>
  <si>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</si>
  <si>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</si>
  <si>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</si>
  <si>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</si>
  <si>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</si>
  <si>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</si>
  <si>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</si>
  <si>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</si>
  <si>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</si>
  <si>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</si>
  <si>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</si>
  <si>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</si>
  <si>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</si>
  <si>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</si>
  <si>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</si>
  <si>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</si>
  <si>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</si>
  <si>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</si>
  <si>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</si>
  <si>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</si>
  <si>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</si>
  <si>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</si>
  <si>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</si>
  <si>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</si>
  <si>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</si>
  <si>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</si>
  <si>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</si>
  <si>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</si>
  <si>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</si>
  <si>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</si>
  <si>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</si>
  <si>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</si>
  <si>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</si>
  <si>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</si>
  <si>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</si>
  <si>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</si>
  <si>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</si>
  <si>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</si>
  <si>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</si>
  <si>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</si>
  <si>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</si>
  <si>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</si>
  <si>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</si>
  <si>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</si>
  <si>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</si>
  <si>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</si>
  <si>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</si>
  <si>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</si>
  <si>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</si>
  <si>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</si>
  <si>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</si>
  <si>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</si>
  <si>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</si>
  <si>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</si>
  <si>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</si>
  <si>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</si>
  <si>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</si>
  <si>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</si>
  <si>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</si>
  <si>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</si>
  <si>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</si>
  <si>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</si>
  <si>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</si>
  <si>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</si>
  <si>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</si>
  <si>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</si>
  <si>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</si>
  <si>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</si>
  <si>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</si>
  <si>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</si>
  <si>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</si>
  <si>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</si>
  <si>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</si>
  <si>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</si>
  <si>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</si>
  <si>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</si>
  <si>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</si>
  <si>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</si>
  <si>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</si>
  <si>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</si>
  <si>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</si>
  <si>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</si>
  <si>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</si>
  <si>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</si>
  <si>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</si>
  <si>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</si>
  <si>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</si>
  <si>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</si>
  <si>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</si>
  <si>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</si>
  <si>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</si>
  <si>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</si>
  <si>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</si>
  <si>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</si>
  <si>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</si>
  <si>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</si>
  <si>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</si>
  <si>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</si>
  <si>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</si>
  <si>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</si>
  <si>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</si>
  <si>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</si>
  <si>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</si>
  <si>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</si>
  <si>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</si>
  <si>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</si>
  <si>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</si>
  <si>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</si>
  <si>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</si>
  <si>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</si>
  <si>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</si>
  <si>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</si>
  <si>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</si>
  <si>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</si>
  <si>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</si>
  <si>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</si>
  <si>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</si>
  <si>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</si>
  <si>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</si>
  <si>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</si>
  <si>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</si>
  <si>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</si>
  <si>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</si>
  <si>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</si>
  <si>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</si>
  <si>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</si>
  <si>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</si>
  <si>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</si>
  <si>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</si>
  <si>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</si>
  <si>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</si>
  <si>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</si>
  <si>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</si>
  <si>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</si>
  <si>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</si>
  <si>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</si>
  <si>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</si>
  <si>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</si>
  <si>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</si>
  <si>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</si>
  <si>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</si>
  <si>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</si>
  <si>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</si>
  <si>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</si>
  <si>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</si>
  <si>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</si>
  <si>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</si>
  <si>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</si>
  <si>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</si>
  <si>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</si>
  <si>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</si>
  <si>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</si>
  <si>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</si>
  <si>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</si>
  <si>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</si>
  <si>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</si>
  <si>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</si>
  <si>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</si>
  <si>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</si>
  <si>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</si>
  <si>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</si>
  <si>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</si>
  <si>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</si>
  <si>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</si>
  <si>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</si>
  <si>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</si>
  <si>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</si>
  <si>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</si>
  <si>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</si>
  <si>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</si>
  <si>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</si>
  <si>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</si>
  <si>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</si>
  <si>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</si>
  <si>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</si>
  <si>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</si>
  <si>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</si>
  <si>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</si>
  <si>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</si>
  <si>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</si>
  <si>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</si>
  <si>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</si>
  <si>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</si>
  <si>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</si>
  <si>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</si>
  <si>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</si>
  <si>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</si>
  <si>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</si>
  <si>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</si>
  <si>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</si>
  <si>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</si>
  <si>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</si>
  <si>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</si>
  <si>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</si>
  <si>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</si>
  <si>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</si>
  <si>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</si>
  <si>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</si>
  <si>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</si>
  <si>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</si>
  <si>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</si>
  <si>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</si>
  <si>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</si>
  <si>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</si>
  <si>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</si>
  <si>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</si>
  <si>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</si>
  <si>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</si>
  <si>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</si>
  <si>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</si>
  <si>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</si>
  <si>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</si>
  <si>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</si>
  <si>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</si>
  <si>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</si>
  <si>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</si>
  <si>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</si>
  <si>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</si>
  <si>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</si>
  <si>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</si>
  <si>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</si>
  <si>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</si>
  <si>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</si>
  <si>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</si>
  <si>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</si>
  <si>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</si>
  <si>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</si>
  <si>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</si>
  <si>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</si>
  <si>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</si>
  <si>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</si>
  <si>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</si>
  <si>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</si>
  <si>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</si>
  <si>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</si>
  <si>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</si>
  <si>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</si>
  <si>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</si>
  <si>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</si>
  <si>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</si>
  <si>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</si>
  <si>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</si>
  <si>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</si>
  <si>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</si>
  <si>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</si>
  <si>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</si>
  <si>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</si>
  <si>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</si>
  <si>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</si>
  <si>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</si>
  <si>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</si>
  <si>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</si>
  <si>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</si>
  <si>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</si>
  <si>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</si>
  <si>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</si>
  <si>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</si>
  <si>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</si>
  <si>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</si>
  <si>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</si>
  <si>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</si>
  <si>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</si>
  <si>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</si>
  <si>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</si>
  <si>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</si>
  <si>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</si>
  <si>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</si>
  <si>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</si>
  <si>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</si>
  <si>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</si>
  <si>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</si>
  <si>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</si>
  <si>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</si>
  <si>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</si>
  <si>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</si>
  <si>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</si>
  <si>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</si>
  <si>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</si>
  <si>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</si>
  <si>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</si>
  <si>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</si>
  <si>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</si>
  <si>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</si>
  <si>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</si>
  <si>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</si>
  <si>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</si>
  <si>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</si>
  <si>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</si>
  <si>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</si>
  <si>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</si>
  <si>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</si>
  <si>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</si>
  <si>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</si>
  <si>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</si>
  <si>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</si>
  <si>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</si>
  <si>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</si>
  <si>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</si>
  <si>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</si>
  <si>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</si>
  <si>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</si>
  <si>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</si>
  <si>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</si>
  <si>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</si>
  <si>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</si>
  <si>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</si>
  <si>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</si>
  <si>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</si>
  <si>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</si>
  <si>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</si>
  <si>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</si>
  <si>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</si>
  <si>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</si>
  <si>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</si>
  <si>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</si>
  <si>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</si>
  <si>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</si>
  <si>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</si>
  <si>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</si>
  <si>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</si>
  <si>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</si>
  <si>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</si>
  <si>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</si>
  <si>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</si>
  <si>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</si>
  <si>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</si>
  <si>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</si>
  <si>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</si>
  <si>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</si>
  <si>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</si>
  <si>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</si>
  <si>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</si>
  <si>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</si>
  <si>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</si>
  <si>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</si>
  <si>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</si>
  <si>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</si>
  <si>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</si>
  <si>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</si>
  <si>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</si>
  <si>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</si>
  <si>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</si>
  <si>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</si>
  <si>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</si>
  <si>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</si>
  <si>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</si>
  <si>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</si>
  <si>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</si>
  <si>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</si>
  <si>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</si>
  <si>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</si>
  <si>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</si>
  <si>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</si>
  <si>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</si>
  <si>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</si>
  <si>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</si>
  <si>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</si>
  <si>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</si>
  <si>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</si>
  <si>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</si>
  <si>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</si>
  <si>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</si>
  <si>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</si>
  <si>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</si>
  <si>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</si>
  <si>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</si>
  <si>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</si>
  <si>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</si>
  <si>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</si>
  <si>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</si>
  <si>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</si>
  <si>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</si>
  <si>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</si>
  <si>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</si>
  <si>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</si>
  <si>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</si>
  <si>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</si>
  <si>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</si>
  <si>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</si>
  <si>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</si>
  <si>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</si>
  <si>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</si>
  <si>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</si>
  <si>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</si>
  <si>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</si>
  <si>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</si>
  <si>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</si>
  <si>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</si>
  <si>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</si>
  <si>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</si>
  <si>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</si>
  <si>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</si>
  <si>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</si>
  <si>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</si>
  <si>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</si>
  <si>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</si>
  <si>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</si>
  <si>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</si>
  <si>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</si>
  <si>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</si>
  <si>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</si>
  <si>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</si>
  <si>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</si>
  <si>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</si>
  <si>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</si>
  <si>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</si>
  <si>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</si>
  <si>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</si>
  <si>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</si>
  <si>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</si>
  <si>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</si>
  <si>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</si>
  <si>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</si>
  <si>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</si>
  <si>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</si>
  <si>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</si>
  <si>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</si>
  <si>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</si>
  <si>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</si>
  <si>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</si>
  <si>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</si>
  <si>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</si>
  <si>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</si>
  <si>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</si>
  <si>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</si>
  <si>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</si>
  <si>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</si>
  <si>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</si>
  <si>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</si>
  <si>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</si>
  <si>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</si>
  <si>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</si>
  <si>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</si>
  <si>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</si>
  <si>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</si>
  <si>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</si>
  <si>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</si>
  <si>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</si>
  <si>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</si>
  <si>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</si>
  <si>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</si>
  <si>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</si>
  <si>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</si>
  <si>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</si>
  <si>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</si>
  <si>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</si>
  <si>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</si>
  <si>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</si>
  <si>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</si>
  <si>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</si>
  <si>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</si>
  <si>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</si>
  <si>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</si>
  <si>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</si>
  <si>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</si>
  <si>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</si>
  <si>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</si>
  <si>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</si>
  <si>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</si>
  <si>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</si>
  <si>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</si>
  <si>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</si>
  <si>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</si>
  <si>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</si>
  <si>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</si>
  <si>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</si>
  <si>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</si>
  <si>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</si>
  <si>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</si>
  <si>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</si>
  <si>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</si>
  <si>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</si>
  <si>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</si>
  <si>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</si>
  <si>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</si>
  <si>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</si>
  <si>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</si>
  <si>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</si>
  <si>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</si>
  <si>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</si>
  <si>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</si>
  <si>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</si>
  <si>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</si>
  <si>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</si>
  <si>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</si>
  <si>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</si>
  <si>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</si>
  <si>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</si>
  <si>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</si>
  <si>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</si>
  <si>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</si>
  <si>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</si>
  <si>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</si>
  <si>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</si>
  <si>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</si>
  <si>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</si>
  <si>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</si>
  <si>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</si>
  <si>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</si>
  <si>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</si>
  <si>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</si>
  <si>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</si>
  <si>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</si>
  <si>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</si>
  <si>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</si>
  <si>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</si>
  <si>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</si>
  <si>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</si>
  <si>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</si>
  <si>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</si>
  <si>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</si>
  <si>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</si>
  <si>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</si>
  <si>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</si>
  <si>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</si>
  <si>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</si>
  <si>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</si>
  <si>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</si>
  <si>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</si>
  <si>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</si>
  <si>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</si>
  <si>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</si>
  <si>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</si>
  <si>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</si>
  <si>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</si>
  <si>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</si>
  <si>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</si>
  <si>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</si>
  <si>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</si>
  <si>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</si>
  <si>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</si>
  <si>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</si>
  <si>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</si>
  <si>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</si>
  <si>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</si>
  <si>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</si>
  <si>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</si>
  <si>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</si>
  <si>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</si>
  <si>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</si>
  <si>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</si>
  <si>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</si>
  <si>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</si>
  <si>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</si>
  <si>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</si>
  <si>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</si>
  <si>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</si>
  <si>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</si>
  <si>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</si>
  <si>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</si>
  <si>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</si>
  <si>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</si>
  <si>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</si>
  <si>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</si>
  <si>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</si>
  <si>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</si>
  <si>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</si>
  <si>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</si>
  <si>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</si>
  <si>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</si>
  <si>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</si>
  <si>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</si>
  <si>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</si>
  <si>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</si>
  <si>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</si>
  <si>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</si>
  <si>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</si>
  <si>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</si>
  <si>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</si>
  <si>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</si>
  <si>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</si>
  <si>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</si>
  <si>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</si>
  <si>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</si>
  <si>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</si>
  <si>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</si>
  <si>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</si>
  <si>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</si>
  <si>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</si>
  <si>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</si>
  <si>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</si>
  <si>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</si>
  <si>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</si>
  <si>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</si>
  <si>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</si>
  <si>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</si>
  <si>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</si>
  <si>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</si>
  <si>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</si>
  <si>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</si>
  <si>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</si>
  <si>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</si>
  <si>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</si>
  <si>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</si>
  <si>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</si>
  <si>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</si>
  <si>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</si>
  <si>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</si>
  <si>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</si>
  <si>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</si>
  <si>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</si>
  <si>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</si>
  <si>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</si>
  <si>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</si>
  <si>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</si>
  <si>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</si>
  <si>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</si>
  <si>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</si>
  <si>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</si>
  <si>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</si>
  <si>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</si>
  <si>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</si>
  <si>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</si>
  <si>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</si>
  <si>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</si>
  <si>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</si>
  <si>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</si>
  <si>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</si>
  <si>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</si>
  <si>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</si>
  <si>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</si>
  <si>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</si>
  <si>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</si>
  <si>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</si>
  <si>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</si>
  <si>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</si>
  <si>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</si>
  <si>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</si>
  <si>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</si>
  <si>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</si>
  <si>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</si>
  <si>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</si>
  <si>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</si>
  <si>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</si>
  <si>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</si>
  <si>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</si>
  <si>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</si>
  <si>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</si>
  <si>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</si>
  <si>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</si>
  <si>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</si>
  <si>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</si>
  <si>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</si>
  <si>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</si>
  <si>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</si>
  <si>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</si>
  <si>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</si>
  <si>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</si>
  <si>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</si>
  <si>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</si>
  <si>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</si>
  <si>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</si>
  <si>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</si>
  <si>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</si>
  <si>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</si>
  <si>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</si>
  <si>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</si>
  <si>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</si>
  <si>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</si>
  <si>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</si>
  <si>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</si>
  <si>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</si>
  <si>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</si>
  <si>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</si>
  <si>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</si>
  <si>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</si>
  <si>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</si>
  <si>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</si>
  <si>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</si>
  <si>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</si>
  <si>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</si>
  <si>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</si>
  <si>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</si>
  <si>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</si>
  <si>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</si>
  <si>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</si>
  <si>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</si>
  <si>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</si>
  <si>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</si>
  <si>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</si>
  <si>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</si>
  <si>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</si>
  <si>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</si>
  <si>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</si>
  <si>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</si>
  <si>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</si>
  <si>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</si>
  <si>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</si>
  <si>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</si>
  <si>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</si>
  <si>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</si>
  <si>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</si>
  <si>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</si>
  <si>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</si>
  <si>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</si>
  <si>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</si>
  <si>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</si>
  <si>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</si>
  <si>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</si>
  <si>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</si>
  <si>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</si>
  <si>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</si>
  <si>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</si>
  <si>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</si>
  <si>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</si>
  <si>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</si>
  <si>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</si>
  <si>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</si>
  <si>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</si>
  <si>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</si>
  <si>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</si>
  <si>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</si>
  <si>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</si>
  <si>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</si>
  <si>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</si>
  <si>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</si>
  <si>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</si>
  <si>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</si>
  <si>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</si>
  <si>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</si>
  <si>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</si>
  <si>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</si>
  <si>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</si>
  <si>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</si>
  <si>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</si>
  <si>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</si>
  <si>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</si>
  <si>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</si>
  <si>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</si>
  <si>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</si>
  <si>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</si>
  <si>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</si>
  <si>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</si>
  <si>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</si>
  <si>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</si>
  <si>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</si>
  <si>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</si>
  <si>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</si>
  <si>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</si>
  <si>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</si>
  <si>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</si>
  <si>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</si>
  <si>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</si>
  <si>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</si>
  <si>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</si>
  <si>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</si>
  <si>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</si>
  <si>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</si>
  <si>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</si>
  <si>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</si>
  <si>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</si>
  <si>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</si>
  <si>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</si>
  <si>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</si>
  <si>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</si>
  <si>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</si>
  <si>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</si>
  <si>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</si>
  <si>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</si>
  <si>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</si>
  <si>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</si>
  <si>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</si>
  <si>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</si>
  <si>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</si>
  <si>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</si>
  <si>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</si>
  <si>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</si>
  <si>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</si>
  <si>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</si>
  <si>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</si>
  <si>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</si>
  <si>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</si>
  <si>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</si>
  <si>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</si>
  <si>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</si>
  <si>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</si>
  <si>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</si>
  <si>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</si>
  <si>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</si>
  <si>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</si>
  <si>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</si>
  <si>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</si>
  <si>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</si>
  <si>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</si>
  <si>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</si>
  <si>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</si>
  <si>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</si>
  <si>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</si>
  <si>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</si>
  <si>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</si>
  <si>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</si>
  <si>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</si>
  <si>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</si>
  <si>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</si>
  <si>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</si>
  <si>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</si>
  <si>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</si>
  <si>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</si>
  <si>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</si>
  <si>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</si>
  <si>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</si>
  <si>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</si>
  <si>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</si>
  <si>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</si>
  <si>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</si>
  <si>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</si>
  <si>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</si>
  <si>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</si>
  <si>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</si>
  <si>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</si>
  <si>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</si>
  <si>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</si>
  <si>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</si>
  <si>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</si>
  <si>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</si>
  <si>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</si>
  <si>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</si>
  <si>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</si>
  <si>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</si>
  <si>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</si>
  <si>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</si>
  <si>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</si>
  <si>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</si>
  <si>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</si>
  <si>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</si>
  <si>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</si>
  <si>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</si>
  <si>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</si>
  <si>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</si>
  <si>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</si>
  <si>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</si>
  <si>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</si>
  <si>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</si>
  <si>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</si>
  <si>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</si>
  <si>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</si>
  <si>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</si>
  <si>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</si>
  <si>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</si>
  <si>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</si>
  <si>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</si>
  <si>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</si>
  <si>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</si>
  <si>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</si>
  <si>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</si>
  <si>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</si>
  <si>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</si>
  <si>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</si>
  <si>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</si>
  <si>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</si>
  <si>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</si>
  <si>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</si>
  <si>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</si>
  <si>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</si>
  <si>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</si>
  <si>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</si>
  <si>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</si>
  <si>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</si>
  <si>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</si>
  <si>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</si>
  <si>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</si>
  <si>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</si>
  <si>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</si>
  <si>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</si>
  <si>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</si>
  <si>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</si>
  <si>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</si>
  <si>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</si>
  <si>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</si>
  <si>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</si>
  <si>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</si>
  <si>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</si>
  <si>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</si>
  <si>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</si>
  <si>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</si>
  <si>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</si>
  <si>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</si>
  <si>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</si>
  <si>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</si>
  <si>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</si>
  <si>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</si>
  <si>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</si>
  <si>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</si>
  <si>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</si>
  <si>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</si>
  <si>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</si>
  <si>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</si>
  <si>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</si>
  <si>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</si>
  <si>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</si>
  <si>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</si>
  <si>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</si>
  <si>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</si>
  <si>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</si>
  <si>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</si>
  <si>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</si>
  <si>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</si>
  <si>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</si>
  <si>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</si>
  <si>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</si>
  <si>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</si>
  <si>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</si>
  <si>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</si>
  <si>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</si>
  <si>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</si>
  <si>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</si>
  <si>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</si>
  <si>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</si>
  <si>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</si>
  <si>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</si>
  <si>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</si>
  <si>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</si>
  <si>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</si>
  <si>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</si>
  <si>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</si>
  <si>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</si>
  <si>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</si>
  <si>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</si>
  <si>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</si>
  <si>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</si>
  <si>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</si>
  <si>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</si>
  <si>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</si>
  <si>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</si>
  <si>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</si>
  <si>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</si>
  <si>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</si>
  <si>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</si>
  <si>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</si>
  <si>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</si>
  <si>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</si>
  <si>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</si>
  <si>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</si>
  <si>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</si>
  <si>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</si>
  <si>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</si>
  <si>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</si>
  <si>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</si>
  <si>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</si>
  <si>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</si>
  <si>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</si>
  <si>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</si>
  <si>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</si>
  <si>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</si>
  <si>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</si>
  <si>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</si>
  <si>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</si>
  <si>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</si>
  <si>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</si>
  <si>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</si>
  <si>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</si>
  <si>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</si>
  <si>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</si>
  <si>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</si>
  <si>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</si>
  <si>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</si>
  <si>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</si>
  <si>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</si>
  <si>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</si>
  <si>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</si>
  <si>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</si>
  <si>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</si>
  <si>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</si>
  <si>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</si>
  <si>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</si>
  <si>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</si>
  <si>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</si>
  <si>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</si>
  <si>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</si>
  <si>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</si>
  <si>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</si>
  <si>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</si>
  <si>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</si>
  <si>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</si>
  <si>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</si>
  <si>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</si>
  <si>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</si>
  <si>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</si>
  <si>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</si>
  <si>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</si>
  <si>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</si>
  <si>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</si>
  <si>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</si>
  <si>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</si>
  <si>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</si>
  <si>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</si>
  <si>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</si>
  <si>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</si>
  <si>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</si>
  <si>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</si>
  <si>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</si>
  <si>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</si>
  <si>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</si>
  <si>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</si>
  <si>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</si>
  <si>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</si>
  <si>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</si>
  <si>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</si>
  <si>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</si>
  <si>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</si>
  <si>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</si>
  <si>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</si>
  <si>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</si>
  <si>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</si>
  <si>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</si>
  <si>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</si>
  <si>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</si>
  <si>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</si>
  <si>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</si>
  <si>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</si>
  <si>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</si>
  <si>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</si>
  <si>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</si>
  <si>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</si>
  <si>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</si>
  <si>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</si>
  <si>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</si>
  <si>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</si>
  <si>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</si>
  <si>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</si>
  <si>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</si>
  <si>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</si>
  <si>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</si>
  <si>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</si>
  <si>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</si>
  <si>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</si>
  <si>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</si>
  <si>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</si>
  <si>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</si>
  <si>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</si>
  <si>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</si>
  <si>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</si>
  <si>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</si>
  <si>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</si>
  <si>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</si>
  <si>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</si>
  <si>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</si>
  <si>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</si>
  <si>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</si>
  <si>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</si>
  <si>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</si>
  <si>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</si>
  <si>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</si>
  <si>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</si>
  <si>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</si>
  <si>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</si>
  <si>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</si>
  <si>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</si>
  <si>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</si>
  <si>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</si>
  <si>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</si>
  <si>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</si>
  <si>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</si>
  <si>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</si>
  <si>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</si>
  <si>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</si>
  <si>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</si>
  <si>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</si>
  <si>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</si>
  <si>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</si>
  <si>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</si>
  <si>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</si>
  <si>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</si>
  <si>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</si>
  <si>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</si>
  <si>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</si>
  <si>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</si>
  <si>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</si>
  <si>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</si>
  <si>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</si>
  <si>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</si>
  <si>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</si>
  <si>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</si>
  <si>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</si>
  <si>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</si>
  <si>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</si>
  <si>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</si>
  <si>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</si>
  <si>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</si>
  <si>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</si>
  <si>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</si>
  <si>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</si>
  <si>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</si>
  <si>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</si>
  <si>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</si>
  <si>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</si>
  <si>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</si>
  <si>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</si>
  <si>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</si>
  <si>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</si>
  <si>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</si>
  <si>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</si>
  <si>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</si>
  <si>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</si>
  <si>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</si>
  <si>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</si>
  <si>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</si>
  <si>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</si>
  <si>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</si>
  <si>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</si>
  <si>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</si>
  <si>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</si>
  <si>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</si>
  <si>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</si>
  <si>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</si>
  <si>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</si>
  <si>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</si>
  <si>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</si>
  <si>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</si>
  <si>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</si>
  <si>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</si>
  <si>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</si>
  <si>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</si>
  <si>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</si>
  <si>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</si>
  <si>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</si>
  <si>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</si>
  <si>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</si>
  <si>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</si>
  <si>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</si>
  <si>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</si>
  <si>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</si>
  <si>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</si>
  <si>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</si>
  <si>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</si>
  <si>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</si>
  <si>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</si>
  <si>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</si>
  <si>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</si>
  <si>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</si>
  <si>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</si>
  <si>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</si>
  <si>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</si>
  <si>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</si>
  <si>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</si>
  <si>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</si>
  <si>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</si>
  <si>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</si>
  <si>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</si>
  <si>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</si>
  <si>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</si>
  <si>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</si>
  <si>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</si>
  <si>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</si>
  <si>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</si>
  <si>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</si>
  <si>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</si>
  <si>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</si>
  <si>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</si>
  <si>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</si>
  <si>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</si>
  <si>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</si>
  <si>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</si>
  <si>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</si>
  <si>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</si>
  <si>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</si>
  <si>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</si>
  <si>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</si>
  <si>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</si>
  <si>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</si>
  <si>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</si>
  <si>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</si>
  <si>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</si>
  <si>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</si>
  <si>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</si>
  <si>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</si>
  <si>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</si>
  <si>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</si>
  <si>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</si>
  <si>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</si>
  <si>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</si>
  <si>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</si>
  <si>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</si>
  <si>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</si>
  <si>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</si>
  <si>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</si>
  <si>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</si>
  <si>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</si>
  <si>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</si>
  <si>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</si>
  <si>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</si>
  <si>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</si>
  <si>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</si>
  <si>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</si>
  <si>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</si>
  <si>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</si>
  <si>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</si>
  <si>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</si>
  <si>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</si>
  <si>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</si>
  <si>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</si>
  <si>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</si>
  <si>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</si>
  <si>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</si>
  <si>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</si>
  <si>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</si>
  <si>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</si>
  <si>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</si>
  <si>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</si>
  <si>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</si>
  <si>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</si>
  <si>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</si>
  <si>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</si>
  <si>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</si>
  <si>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</si>
  <si>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</si>
  <si>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</si>
  <si>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</si>
  <si>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</si>
  <si>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</si>
  <si>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</si>
  <si>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</si>
  <si>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</si>
  <si>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</si>
  <si>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</si>
  <si>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</si>
  <si>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</si>
  <si>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</si>
  <si>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</si>
  <si>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</si>
  <si>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</si>
  <si>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</si>
  <si>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</si>
  <si>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</si>
  <si>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</si>
  <si>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</si>
  <si>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</si>
  <si>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</si>
  <si>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</si>
  <si>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</si>
  <si>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</si>
  <si>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</si>
  <si>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</si>
  <si>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</si>
  <si>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</si>
  <si>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</si>
  <si>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</si>
  <si>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</si>
  <si>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</si>
  <si>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</si>
  <si>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</si>
  <si>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</si>
  <si>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</si>
  <si>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</si>
  <si>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</si>
  <si>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</si>
  <si>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</si>
  <si>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</si>
  <si>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</si>
  <si>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</si>
  <si>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</si>
  <si>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</si>
  <si>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</si>
  <si>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</si>
  <si>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</si>
  <si>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</si>
  <si>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</si>
  <si>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</si>
  <si>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</si>
  <si>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</si>
  <si>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</si>
  <si>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</si>
  <si>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</si>
  <si>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</si>
  <si>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</si>
  <si>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</si>
  <si>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</si>
  <si>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</si>
  <si>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</si>
  <si>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</si>
  <si>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</si>
  <si>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</si>
  <si>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</si>
  <si>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</si>
  <si>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</si>
  <si>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</si>
  <si>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</si>
  <si>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</si>
  <si>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</si>
  <si>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</si>
  <si>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</si>
  <si>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</si>
  <si>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</si>
  <si>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</si>
  <si>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</si>
  <si>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</si>
  <si>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</si>
  <si>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</si>
  <si>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</si>
  <si>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</si>
  <si>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</si>
  <si>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</si>
  <si>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</si>
  <si>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</si>
  <si>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</si>
  <si>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</si>
  <si>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</si>
  <si>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</si>
  <si>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</si>
  <si>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</si>
  <si>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</si>
  <si>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</si>
  <si>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</si>
  <si>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</si>
  <si>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</si>
  <si>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</si>
  <si>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</si>
  <si>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</si>
  <si>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</si>
  <si>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</si>
  <si>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</si>
  <si>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</si>
  <si>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</si>
  <si>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</si>
  <si>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</si>
  <si>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</si>
  <si>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</si>
  <si>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</si>
  <si>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</si>
  <si>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</si>
  <si>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</si>
  <si>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</si>
  <si>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</si>
  <si>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</si>
  <si>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</si>
  <si>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</si>
  <si>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</si>
  <si>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</si>
  <si>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</si>
  <si>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</si>
  <si>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</si>
  <si>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</si>
  <si>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</si>
  <si>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</si>
  <si>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</si>
  <si>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</si>
  <si>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</si>
  <si>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</si>
  <si>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</si>
  <si>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</si>
  <si>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</si>
  <si>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</si>
  <si>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</si>
  <si>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</si>
  <si>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</si>
  <si>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</si>
  <si>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</si>
  <si>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</si>
  <si>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</si>
  <si>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</si>
  <si>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</si>
  <si>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</si>
  <si>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</si>
  <si>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</si>
  <si>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</si>
  <si>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</si>
  <si>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</si>
  <si>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</si>
  <si>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</si>
  <si>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</si>
  <si>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</si>
  <si>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</si>
  <si>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</si>
  <si>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</si>
  <si>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</si>
  <si>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</si>
  <si>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</si>
  <si>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</si>
  <si>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</si>
  <si>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</si>
  <si>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</si>
  <si>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</si>
  <si>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</si>
  <si>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</si>
  <si>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</si>
  <si>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</si>
  <si>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</si>
  <si>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</si>
  <si>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</si>
  <si>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</si>
  <si>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</si>
  <si>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</si>
  <si>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</si>
  <si>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</si>
  <si>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</si>
  <si>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</si>
  <si>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</si>
  <si>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</si>
  <si>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</si>
  <si>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</si>
  <si>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</si>
  <si>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</si>
  <si>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</si>
  <si>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</si>
  <si>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</si>
  <si>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</si>
  <si>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</si>
  <si>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</si>
  <si>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</si>
  <si>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</si>
  <si>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</si>
  <si>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</si>
  <si>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</si>
  <si>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</si>
  <si>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</si>
  <si>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</si>
  <si>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</si>
  <si>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</si>
  <si>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</si>
  <si>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</si>
  <si>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</si>
  <si>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</si>
  <si>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</si>
  <si>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</si>
  <si>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</si>
  <si>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</si>
  <si>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</si>
  <si>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</si>
  <si>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</si>
  <si>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</si>
  <si>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</si>
  <si>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</si>
  <si>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</si>
  <si>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</si>
  <si>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</si>
  <si>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</si>
  <si>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</si>
  <si>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</si>
  <si>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</si>
  <si>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</si>
  <si>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</si>
  <si>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</si>
  <si>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</si>
  <si>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</si>
  <si>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</si>
  <si>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</si>
  <si>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</si>
  <si>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</si>
  <si>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</si>
  <si>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</si>
  <si>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</si>
  <si>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</si>
  <si>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</si>
  <si>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</si>
  <si>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</si>
  <si>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</si>
  <si>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</si>
  <si>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</si>
  <si>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</si>
  <si>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</si>
  <si>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</si>
  <si>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</si>
  <si>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</si>
  <si>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</si>
  <si>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</si>
  <si>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</si>
  <si>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</si>
  <si>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</si>
  <si>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</si>
  <si>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</si>
  <si>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</si>
  <si>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</si>
  <si>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</si>
  <si>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</si>
  <si>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</si>
  <si>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</si>
  <si>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</si>
  <si>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</si>
  <si>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</si>
  <si>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</si>
  <si>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</si>
  <si>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</si>
  <si>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</si>
  <si>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</si>
  <si>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</si>
  <si>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</si>
  <si>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</si>
  <si>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</si>
  <si>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</si>
  <si>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</si>
  <si>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</si>
  <si>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</si>
  <si>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</si>
  <si>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</si>
  <si>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</si>
  <si>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</si>
  <si>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</si>
  <si>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</si>
  <si>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</si>
  <si>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</si>
  <si>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</si>
  <si>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</si>
  <si>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</si>
  <si>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</si>
  <si>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</si>
  <si>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</si>
  <si>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</si>
  <si>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</si>
  <si>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</si>
  <si>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</si>
  <si>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</si>
  <si>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</si>
  <si>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</si>
  <si>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</si>
  <si>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</si>
  <si>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</si>
  <si>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</si>
  <si>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</si>
  <si>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</si>
  <si>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</si>
  <si>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</si>
  <si>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</si>
  <si>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</si>
  <si>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</si>
  <si>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</si>
  <si>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</si>
  <si>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</si>
  <si>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</si>
  <si>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</si>
  <si>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</si>
  <si>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</si>
  <si>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</si>
  <si>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</si>
  <si>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</si>
  <si>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</si>
  <si>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</si>
  <si>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</si>
  <si>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</si>
  <si>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</si>
  <si>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</si>
  <si>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</si>
  <si>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</si>
  <si>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</si>
  <si>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</si>
  <si>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</si>
  <si>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</si>
  <si>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</si>
  <si>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</si>
  <si>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</si>
  <si>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</si>
  <si>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</si>
  <si>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</si>
  <si>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</si>
  <si>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</si>
  <si>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</si>
  <si>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</si>
  <si>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</si>
  <si>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</si>
  <si>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</si>
  <si>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</si>
  <si>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</si>
  <si>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</si>
  <si>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</si>
  <si>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</si>
  <si>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</si>
  <si>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</si>
  <si>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</si>
  <si>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</si>
  <si>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</si>
  <si>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</si>
  <si>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</si>
  <si>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</si>
  <si>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</si>
  <si>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</si>
  <si>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</si>
  <si>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</si>
  <si>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</si>
  <si>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</si>
  <si>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</si>
  <si>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</si>
  <si>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</si>
  <si>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</si>
  <si>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</si>
  <si>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</si>
  <si>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</si>
  <si>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</si>
  <si>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</si>
  <si>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</si>
  <si>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</si>
  <si>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</si>
  <si>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</si>
  <si>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</si>
  <si>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</si>
  <si>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</si>
  <si>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</si>
  <si>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</si>
  <si>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</si>
  <si>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</si>
  <si>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</si>
  <si>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</si>
  <si>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</si>
  <si>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</si>
  <si>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</si>
  <si>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</si>
  <si>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</si>
  <si>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</si>
  <si>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</si>
  <si>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</si>
  <si>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</si>
  <si>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</si>
  <si>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</si>
  <si>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</si>
  <si>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</si>
  <si>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</si>
  <si>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</si>
  <si>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</si>
  <si>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</si>
  <si>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</si>
  <si>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</si>
  <si>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</si>
  <si>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</si>
  <si>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</si>
  <si>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</si>
  <si>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</si>
  <si>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</si>
  <si>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</si>
  <si>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</si>
  <si>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</si>
  <si>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</si>
  <si>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</si>
  <si>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</si>
  <si>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</si>
  <si>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</si>
  <si>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</si>
  <si>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</si>
  <si>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</si>
  <si>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</si>
  <si>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</si>
  <si>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</si>
  <si>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</si>
  <si>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</si>
  <si>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</si>
  <si>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</si>
  <si>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</si>
  <si>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</si>
  <si>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</si>
  <si>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</si>
  <si>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</si>
  <si>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</si>
  <si>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</si>
  <si>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</si>
  <si>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</si>
  <si>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</si>
  <si>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</si>
  <si>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</si>
  <si>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</si>
  <si>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</si>
  <si>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</si>
  <si>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</si>
  <si>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</si>
  <si>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</si>
  <si>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</si>
  <si>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</si>
  <si>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</si>
  <si>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</si>
  <si>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</si>
  <si>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</si>
  <si>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</si>
  <si>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</si>
  <si>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</si>
  <si>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</si>
  <si>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</si>
  <si>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</si>
  <si>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</si>
  <si>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</si>
  <si>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</si>
  <si>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</si>
  <si>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</si>
  <si>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</si>
  <si>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</si>
  <si>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</si>
  <si>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</si>
  <si>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</si>
  <si>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</si>
  <si>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</si>
  <si>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</si>
  <si>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</si>
  <si>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</si>
  <si>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</si>
  <si>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</si>
  <si>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</si>
  <si>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</si>
  <si>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</si>
  <si>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</si>
  <si>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</si>
  <si>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</si>
  <si>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</si>
  <si>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</si>
  <si>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</si>
  <si>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</si>
  <si>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</si>
  <si>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</si>
  <si>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</si>
  <si>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</si>
  <si>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</si>
  <si>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</si>
  <si>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</si>
  <si>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</si>
  <si>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</si>
  <si>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</si>
  <si>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</si>
  <si>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</si>
  <si>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</si>
  <si>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</si>
  <si>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</si>
  <si>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</si>
  <si>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</si>
  <si>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</si>
  <si>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</si>
  <si>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</si>
  <si>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</si>
  <si>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</si>
  <si>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</si>
  <si>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</si>
  <si>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</si>
  <si>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</si>
  <si>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</si>
  <si>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</si>
  <si>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</si>
  <si>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</si>
  <si>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</si>
  <si>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</si>
  <si>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</si>
  <si>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</si>
  <si>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</si>
  <si>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</si>
  <si>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</si>
  <si>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</si>
  <si>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</si>
  <si>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</si>
  <si>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</si>
  <si>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</si>
  <si>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</si>
  <si>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</si>
  <si>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</si>
  <si>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</si>
  <si>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</si>
  <si>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</si>
  <si>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</si>
  <si>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</si>
  <si>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</si>
  <si>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</si>
  <si>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</si>
  <si>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</si>
  <si>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</si>
  <si>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</si>
  <si>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</si>
  <si>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</si>
  <si>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</si>
  <si>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</si>
  <si>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</si>
  <si>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</si>
  <si>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</si>
  <si>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</si>
  <si>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</si>
  <si>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</si>
  <si>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</si>
  <si>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</si>
  <si>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</si>
  <si>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</si>
  <si>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</si>
  <si>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</si>
  <si>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</si>
  <si>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</si>
  <si>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</si>
  <si>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</si>
  <si>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</si>
  <si>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</si>
  <si>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</si>
  <si>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</si>
  <si>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</si>
  <si>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</si>
  <si>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</si>
  <si>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</si>
  <si>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</si>
  <si>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</si>
  <si>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</si>
  <si>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</si>
  <si>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</si>
  <si>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</si>
  <si>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</si>
  <si>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</si>
  <si>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</si>
  <si>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</si>
  <si>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</si>
  <si>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</si>
  <si>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</si>
  <si>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</si>
  <si>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</si>
  <si>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</si>
  <si>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</si>
  <si>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</si>
  <si>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</si>
  <si>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</si>
  <si>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</si>
  <si>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</si>
  <si>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</si>
  <si>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</si>
  <si>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</si>
  <si>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</si>
  <si>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</si>
  <si>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</si>
  <si>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</si>
  <si>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</si>
  <si>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</si>
  <si>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</si>
  <si>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</si>
  <si>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</si>
  <si>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</si>
  <si>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</si>
  <si>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</si>
  <si>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</si>
  <si>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</si>
  <si>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</si>
  <si>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</si>
  <si>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</si>
  <si>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</si>
  <si>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</si>
  <si>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</si>
  <si>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</si>
  <si>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</si>
  <si>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</si>
  <si>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</si>
  <si>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</si>
  <si>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</si>
  <si>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</si>
  <si>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</si>
  <si>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</si>
  <si>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</si>
  <si>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</si>
  <si>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</si>
  <si>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</si>
  <si>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</si>
  <si>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</si>
  <si>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</si>
  <si>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</si>
  <si>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</si>
  <si>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</si>
  <si>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</si>
  <si>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</si>
  <si>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</si>
  <si>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</si>
  <si>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</si>
  <si>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</si>
  <si>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</si>
  <si>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</si>
  <si>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</si>
  <si>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</si>
  <si>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</si>
  <si>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</si>
  <si>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</si>
  <si>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</si>
  <si>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</si>
  <si>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</si>
  <si>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</si>
  <si>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</si>
  <si>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</si>
  <si>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</si>
  <si>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</si>
  <si>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</si>
  <si>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</si>
  <si>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</si>
  <si>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</si>
  <si>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</si>
  <si>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</si>
  <si>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</si>
  <si>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</si>
  <si>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</si>
  <si>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</si>
  <si>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</si>
  <si>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</si>
  <si>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</si>
  <si>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</si>
  <si>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</si>
  <si>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</si>
  <si>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</si>
  <si>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</si>
  <si>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</si>
  <si>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</si>
  <si>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</si>
  <si>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</si>
  <si>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</si>
  <si>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</si>
  <si>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</si>
  <si>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</si>
  <si>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</si>
  <si>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</si>
  <si>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</si>
  <si>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</si>
  <si>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</si>
  <si>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</si>
  <si>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</si>
  <si>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</si>
  <si>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</si>
  <si>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</si>
  <si>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</si>
  <si>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</si>
  <si>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</si>
  <si>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</si>
  <si>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</si>
  <si>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</si>
  <si>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</si>
  <si>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</si>
  <si>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</si>
  <si>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</si>
  <si>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</si>
  <si>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</si>
  <si>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</si>
  <si>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</si>
  <si>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</si>
  <si>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</si>
  <si>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</si>
  <si>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</si>
  <si>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</si>
  <si>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</si>
  <si>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</si>
  <si>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</si>
  <si>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</si>
  <si>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</si>
  <si>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</si>
  <si>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</si>
  <si>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</si>
  <si>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</si>
  <si>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</si>
  <si>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</si>
  <si>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</si>
  <si>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</si>
  <si>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</si>
  <si>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</si>
  <si>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</si>
  <si>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</si>
  <si>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</si>
  <si>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</si>
  <si>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</si>
  <si>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</si>
  <si>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</si>
  <si>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</si>
  <si>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</si>
  <si>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</si>
  <si>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</si>
  <si>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</si>
  <si>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</si>
  <si>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</si>
  <si>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</si>
  <si>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</si>
  <si>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</si>
  <si>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</si>
  <si>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</si>
  <si>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</si>
  <si>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</si>
  <si>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</si>
  <si>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</si>
  <si>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</si>
  <si>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</si>
  <si>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</si>
  <si>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</si>
  <si>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</si>
  <si>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</si>
  <si>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</si>
  <si>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</si>
  <si>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</si>
  <si>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</si>
  <si>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</si>
  <si>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</si>
  <si>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</si>
  <si>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</si>
  <si>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</si>
  <si>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</si>
  <si>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</si>
  <si>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</si>
  <si>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</si>
  <si>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</si>
  <si>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</si>
  <si>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</si>
  <si>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</si>
  <si>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</si>
  <si>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</si>
  <si>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</si>
  <si>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</si>
  <si>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</si>
  <si>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</si>
  <si>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</si>
  <si>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</si>
  <si>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</si>
  <si>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</si>
  <si>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</si>
  <si>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</si>
  <si>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</si>
  <si>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</si>
  <si>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</si>
  <si>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</si>
  <si>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</si>
  <si>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</si>
  <si>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</si>
  <si>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</si>
  <si>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</si>
  <si>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</si>
  <si>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</si>
  <si>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</si>
  <si>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</si>
  <si>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</si>
  <si>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</si>
  <si>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</si>
  <si>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</si>
  <si>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</si>
  <si>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</si>
  <si>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</si>
  <si>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</si>
  <si>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</si>
  <si>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</si>
  <si>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</si>
  <si>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</si>
  <si>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</si>
  <si>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</si>
  <si>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</si>
  <si>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</si>
  <si>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</si>
  <si>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</si>
  <si>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</si>
  <si>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</si>
  <si>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</si>
  <si>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</si>
  <si>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</si>
  <si>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</si>
  <si>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</si>
  <si>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</si>
  <si>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</si>
  <si>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</si>
  <si>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</si>
  <si>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</si>
  <si>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</si>
  <si>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</si>
  <si>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</si>
  <si>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</si>
  <si>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</si>
  <si>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</si>
  <si>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</si>
  <si>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</si>
  <si>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</si>
  <si>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</si>
  <si>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</si>
  <si>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</si>
  <si>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</si>
  <si>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</si>
  <si>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</si>
  <si>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</si>
  <si>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</si>
  <si>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</si>
  <si>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</si>
  <si>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</si>
  <si>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</si>
  <si>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</si>
  <si>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</si>
  <si>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</si>
  <si>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</si>
  <si>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</si>
  <si>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</si>
  <si>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</si>
  <si>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</si>
  <si>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</si>
  <si>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</si>
  <si>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</si>
  <si>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</si>
  <si>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</si>
  <si>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</si>
  <si>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</si>
  <si>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</si>
  <si>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</si>
  <si>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</si>
  <si>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</si>
  <si>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</si>
  <si>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</si>
  <si>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</si>
  <si>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</si>
  <si>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</si>
  <si>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</si>
  <si>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</si>
  <si>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</si>
  <si>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</si>
  <si>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</si>
  <si>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</si>
  <si>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</si>
  <si>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</si>
  <si>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</si>
  <si>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</si>
  <si>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</si>
  <si>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</si>
  <si>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</si>
  <si>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</si>
  <si>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</si>
  <si>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</si>
  <si>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</si>
  <si>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</si>
  <si>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</si>
  <si>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</si>
  <si>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</si>
  <si>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</si>
  <si>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</si>
  <si>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</si>
  <si>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</si>
  <si>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</si>
  <si>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</si>
  <si>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</si>
  <si>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</si>
  <si>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</si>
  <si>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</si>
  <si>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</si>
  <si>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</si>
  <si>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</si>
  <si>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</si>
  <si>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</si>
  <si>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</si>
  <si>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</si>
  <si>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</si>
  <si>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</si>
  <si>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</si>
  <si>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</si>
  <si>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</si>
  <si>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</si>
  <si>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</si>
  <si>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</si>
  <si>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</si>
  <si>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</si>
  <si>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</si>
  <si>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</si>
  <si>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</si>
  <si>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</si>
  <si>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</si>
  <si>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</si>
  <si>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</si>
  <si>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</si>
  <si>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</si>
  <si>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</si>
  <si>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</si>
  <si>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</si>
  <si>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</si>
  <si>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</si>
  <si>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</si>
  <si>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</si>
  <si>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</si>
  <si>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</si>
  <si>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</si>
  <si>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</si>
  <si>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</si>
  <si>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</si>
  <si>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</si>
  <si>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</si>
  <si>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</si>
  <si>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</si>
  <si>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</si>
  <si>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</si>
  <si>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</si>
  <si>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</si>
  <si>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</si>
  <si>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</si>
  <si>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</si>
  <si>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</si>
  <si>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</si>
  <si>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</si>
  <si>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</si>
  <si>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</si>
  <si>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</si>
  <si>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</si>
  <si>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</si>
  <si>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</si>
  <si>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</si>
  <si>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</si>
  <si>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</si>
  <si>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</si>
  <si>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</si>
  <si>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</si>
  <si>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</si>
  <si>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</si>
  <si>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</si>
  <si>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</si>
  <si>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</si>
  <si>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</si>
  <si>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</si>
  <si>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</si>
  <si>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</si>
  <si>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</si>
  <si>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</si>
  <si>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</si>
  <si>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</si>
  <si>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</si>
  <si>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</si>
  <si>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</si>
  <si>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</si>
  <si>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</si>
  <si>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</si>
  <si>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</si>
  <si>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</si>
  <si>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</si>
  <si>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</si>
  <si>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</si>
  <si>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</si>
  <si>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</si>
  <si>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</si>
  <si>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</si>
  <si>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</si>
  <si>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</si>
  <si>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</si>
  <si>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</si>
  <si>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</si>
  <si>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</si>
  <si>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</si>
  <si>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</si>
  <si>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</si>
  <si>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</si>
  <si>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</si>
  <si>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</si>
  <si>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</si>
  <si>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</si>
  <si>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</si>
  <si>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</si>
  <si>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</si>
  <si>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</si>
  <si>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</si>
  <si>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</si>
  <si>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</si>
  <si>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</si>
  <si>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</si>
  <si>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</si>
  <si>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</si>
  <si>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</si>
  <si>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</si>
  <si>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</si>
  <si>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</si>
  <si>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</si>
  <si>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</si>
  <si>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</si>
  <si>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</si>
  <si>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</si>
  <si>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</si>
  <si>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</si>
  <si>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</si>
  <si>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</si>
  <si>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</si>
  <si>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</si>
  <si>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</si>
  <si>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</si>
  <si>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</si>
  <si>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</si>
  <si>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</si>
  <si>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</si>
  <si>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</si>
  <si>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</si>
  <si>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</si>
  <si>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</si>
  <si>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</si>
  <si>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</si>
  <si>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</si>
  <si>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</si>
  <si>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</si>
  <si>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</si>
  <si>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</si>
  <si>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</si>
  <si>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</si>
  <si>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</si>
  <si>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</si>
  <si>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</si>
  <si>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</si>
  <si>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</si>
  <si>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</si>
  <si>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</si>
  <si>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</si>
  <si>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</si>
  <si>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</si>
  <si>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</si>
  <si>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</si>
  <si>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</si>
  <si>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</si>
  <si>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</si>
  <si>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</si>
  <si>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</si>
  <si>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</si>
  <si>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</si>
  <si>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</si>
  <si>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</si>
  <si>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</si>
  <si>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</si>
  <si>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</si>
  <si>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</si>
  <si>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</si>
  <si>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</si>
  <si>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</si>
  <si>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</si>
  <si>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</si>
  <si>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</si>
  <si>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</si>
  <si>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</si>
  <si>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</si>
  <si>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</si>
  <si>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</si>
  <si>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</si>
  <si>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</si>
  <si>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</si>
  <si>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</si>
  <si>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</si>
  <si>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</si>
  <si>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</si>
  <si>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</si>
  <si>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</si>
  <si>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</si>
  <si>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</si>
  <si>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</si>
  <si>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</si>
  <si>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</si>
  <si>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</si>
  <si>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</si>
  <si>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</si>
  <si>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</si>
  <si>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</si>
  <si>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</si>
  <si>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</si>
  <si>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</si>
  <si>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</si>
  <si>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</si>
  <si>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</si>
  <si>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</si>
  <si>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</si>
  <si>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</si>
  <si>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</si>
  <si>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</si>
  <si>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</si>
  <si>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</si>
  <si>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</si>
  <si>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</si>
  <si>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</si>
  <si>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</si>
  <si>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</si>
  <si>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</si>
  <si>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</si>
  <si>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</si>
  <si>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</si>
  <si>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</si>
  <si>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</si>
  <si>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</si>
  <si>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</si>
  <si>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</si>
  <si>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</si>
  <si>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</si>
  <si>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</si>
  <si>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</si>
  <si>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</si>
  <si>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</si>
  <si>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</si>
  <si>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</si>
  <si>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</si>
  <si>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</si>
  <si>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</si>
  <si>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</si>
  <si>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</si>
  <si>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</si>
  <si>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</si>
  <si>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</si>
  <si>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</si>
  <si>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</si>
  <si>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</si>
  <si>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</si>
  <si>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</si>
  <si>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</si>
  <si>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</si>
  <si>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</si>
  <si>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</si>
  <si>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</si>
  <si>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</si>
  <si>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</si>
  <si>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</si>
  <si>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</si>
  <si>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</si>
  <si>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</si>
  <si>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</si>
  <si>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</si>
  <si>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</si>
  <si>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</si>
  <si>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</si>
  <si>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</si>
  <si>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</si>
  <si>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</si>
  <si>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</si>
  <si>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</si>
  <si>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</si>
  <si>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</si>
  <si>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</si>
  <si>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</si>
  <si>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</si>
  <si>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</si>
  <si>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</si>
  <si>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</si>
  <si>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</si>
  <si>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</si>
  <si>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</si>
  <si>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</si>
  <si>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</si>
  <si>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</si>
  <si>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</si>
  <si>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</si>
  <si>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</si>
  <si>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</si>
  <si>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</si>
  <si>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</si>
  <si>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</si>
  <si>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</si>
  <si>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</si>
  <si>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</si>
  <si>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</si>
  <si>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</si>
  <si>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</si>
  <si>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</si>
  <si>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</si>
  <si>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</si>
  <si>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</si>
  <si>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</si>
  <si>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</si>
  <si>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</si>
  <si>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</si>
  <si>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</si>
  <si>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</si>
  <si>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</si>
  <si>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</si>
  <si>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</si>
  <si>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</si>
  <si>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</si>
  <si>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</si>
  <si>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</si>
  <si>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</si>
  <si>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</si>
  <si>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</si>
  <si>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</si>
  <si>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</si>
  <si>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</si>
  <si>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</si>
  <si>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</si>
  <si>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</si>
  <si>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</si>
  <si>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</si>
  <si>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</si>
  <si>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</si>
  <si>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</si>
  <si>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</si>
  <si>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</si>
  <si>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</si>
  <si>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</si>
  <si>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</si>
  <si>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</si>
  <si>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</si>
  <si>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</si>
  <si>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</si>
  <si>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</si>
  <si>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</si>
  <si>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</si>
  <si>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</si>
  <si>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</si>
  <si>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</si>
  <si>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</si>
  <si>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</si>
  <si>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</si>
  <si>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</si>
  <si>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</si>
  <si>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</si>
  <si>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</si>
  <si>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</si>
  <si>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</si>
  <si>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</si>
  <si>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</si>
  <si>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</si>
  <si>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</si>
  <si>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</si>
  <si>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</si>
  <si>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</si>
  <si>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</si>
  <si>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</si>
  <si>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</si>
  <si>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</si>
  <si>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</si>
  <si>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</si>
  <si>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</si>
  <si>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</si>
  <si>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</si>
  <si>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</si>
  <si>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</si>
  <si>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</si>
  <si>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</si>
  <si>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</si>
  <si>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</si>
  <si>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</si>
  <si>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</si>
  <si>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</si>
  <si>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</si>
  <si>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</si>
  <si>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</si>
  <si>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</si>
  <si>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</si>
  <si>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</si>
  <si>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</si>
  <si>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</si>
  <si>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</si>
  <si>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</si>
  <si>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</si>
  <si>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</si>
  <si>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</si>
  <si>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</si>
  <si>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</si>
  <si>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</si>
  <si>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</si>
  <si>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</si>
  <si>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</si>
  <si>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</si>
  <si>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</si>
  <si>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</si>
  <si>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</si>
  <si>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</si>
  <si>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</si>
  <si>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</si>
  <si>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</si>
  <si>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</si>
  <si>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</si>
  <si>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</si>
  <si>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</si>
  <si>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</si>
  <si>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</si>
  <si>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</si>
  <si>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</si>
  <si>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</si>
  <si>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</si>
  <si>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</si>
  <si>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</si>
  <si>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</si>
  <si>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</si>
  <si>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</si>
  <si>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</si>
  <si>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</si>
  <si>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</si>
  <si>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</si>
  <si>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</si>
  <si>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</si>
  <si>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</si>
  <si>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</si>
  <si>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</si>
  <si>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</si>
  <si>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</si>
  <si>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</si>
  <si>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</si>
  <si>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</si>
  <si>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</si>
  <si>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</si>
  <si>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</si>
  <si>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</si>
  <si>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</si>
  <si>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</si>
  <si>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</si>
  <si>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</si>
  <si>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</si>
  <si>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</si>
  <si>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</si>
  <si>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</si>
  <si>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</si>
  <si>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</si>
  <si>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</si>
  <si>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</si>
  <si>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</si>
  <si>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</si>
  <si>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</si>
  <si>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</si>
  <si>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</si>
  <si>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</si>
  <si>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</si>
  <si>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</si>
  <si>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</si>
  <si>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</si>
  <si>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</si>
  <si>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</si>
  <si>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</si>
  <si>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</si>
  <si>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</si>
  <si>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</si>
  <si>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</si>
  <si>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</si>
  <si>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</si>
  <si>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</si>
  <si>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</si>
  <si>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</si>
  <si>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</si>
  <si>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</si>
  <si>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</si>
  <si>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</si>
  <si>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</si>
  <si>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</si>
  <si>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</si>
  <si>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</si>
  <si>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</si>
  <si>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</si>
  <si>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</si>
  <si>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</si>
  <si>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</si>
  <si>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</si>
  <si>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</si>
  <si>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</si>
  <si>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</si>
  <si>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</si>
  <si>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</si>
  <si>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</si>
  <si>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</si>
  <si>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</si>
  <si>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</si>
  <si>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</si>
  <si>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</si>
  <si>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</si>
  <si>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</si>
  <si>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</si>
  <si>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</si>
  <si>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</si>
  <si>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</si>
  <si>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</si>
  <si>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</si>
  <si>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</si>
  <si>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</si>
  <si>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</si>
  <si>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</si>
  <si>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</si>
  <si>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</si>
  <si>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</si>
  <si>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</si>
  <si>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</si>
  <si>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</si>
  <si>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</si>
  <si>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</si>
  <si>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</si>
  <si>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</si>
  <si>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</si>
  <si>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</si>
  <si>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</si>
  <si>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</si>
  <si>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</si>
  <si>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</si>
  <si>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</si>
  <si>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</si>
  <si>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</si>
  <si>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</si>
  <si>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</si>
  <si>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</si>
  <si>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</si>
  <si>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</si>
  <si>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</si>
  <si>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</si>
  <si>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</si>
  <si>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</si>
  <si>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</si>
  <si>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</si>
  <si>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</si>
  <si>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</si>
  <si>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</si>
  <si>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</si>
  <si>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</si>
  <si>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</si>
  <si>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</si>
  <si>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</si>
  <si>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</si>
  <si>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</si>
  <si>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</si>
  <si>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</si>
  <si>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</si>
  <si>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</si>
  <si>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</si>
  <si>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</si>
  <si>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</si>
  <si>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</si>
  <si>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</si>
  <si>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</si>
  <si>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</si>
  <si>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</si>
  <si>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</si>
  <si>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</si>
  <si>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</si>
  <si>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</si>
  <si>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</si>
  <si>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</si>
  <si>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</si>
  <si>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</si>
  <si>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</si>
  <si>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</si>
  <si>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</si>
  <si>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</si>
  <si>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</si>
  <si>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</si>
  <si>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</si>
  <si>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</si>
  <si>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</si>
  <si>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</si>
  <si>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</si>
  <si>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</si>
  <si>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</si>
  <si>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</si>
  <si>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</si>
  <si>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</si>
  <si>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</si>
  <si>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</si>
  <si>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</si>
  <si>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</si>
  <si>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</si>
  <si>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</si>
  <si>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</si>
  <si>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</si>
  <si>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</si>
  <si>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</si>
  <si>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</si>
  <si>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</si>
  <si>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</si>
  <si>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</si>
  <si>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</si>
  <si>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</si>
  <si>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</si>
  <si>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</si>
  <si>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</si>
  <si>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</si>
  <si>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</si>
  <si>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</si>
  <si>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</si>
  <si>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</si>
  <si>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</si>
  <si>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</si>
  <si>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</si>
  <si>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</si>
  <si>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</si>
  <si>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</si>
  <si>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</si>
  <si>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</si>
  <si>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</si>
  <si>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</si>
  <si>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</si>
  <si>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</si>
  <si>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</si>
  <si>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</si>
  <si>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</si>
  <si>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</si>
  <si>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</si>
  <si>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</si>
  <si>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</si>
  <si>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</si>
  <si>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</si>
  <si>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</si>
  <si>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</si>
  <si>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</si>
  <si>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</si>
  <si>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</si>
  <si>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</si>
  <si>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</si>
  <si>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</si>
  <si>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</si>
  <si>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</si>
  <si>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</si>
  <si>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</si>
  <si>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</si>
  <si>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</si>
  <si>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</si>
  <si>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</si>
  <si>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</si>
  <si>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</si>
  <si>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</si>
  <si>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</si>
  <si>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</si>
  <si>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</si>
  <si>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</si>
  <si>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</si>
  <si>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</si>
  <si>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</si>
  <si>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</si>
  <si>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</si>
  <si>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</si>
  <si>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</si>
  <si>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</si>
  <si>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</si>
  <si>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</si>
  <si>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</si>
  <si>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</si>
  <si>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</si>
  <si>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</si>
  <si>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</si>
  <si>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</si>
  <si>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</si>
  <si>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</si>
  <si>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</si>
  <si>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</si>
  <si>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</si>
  <si>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</si>
  <si>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</si>
  <si>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</si>
  <si>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</si>
  <si>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</si>
  <si>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</si>
  <si>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</si>
  <si>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</si>
  <si>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</si>
  <si>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</si>
  <si>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</si>
  <si>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</si>
  <si>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</si>
  <si>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</si>
  <si>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</si>
  <si>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</si>
  <si>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</si>
  <si>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</si>
  <si>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</si>
  <si>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</si>
  <si>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</si>
  <si>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</si>
  <si>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</si>
  <si>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</si>
  <si>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</si>
  <si>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</si>
  <si>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</si>
  <si>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</si>
  <si>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</si>
  <si>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</si>
  <si>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</si>
  <si>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</si>
  <si>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</si>
  <si>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</si>
  <si>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</si>
  <si>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</si>
  <si>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</si>
  <si>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</si>
  <si>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</si>
  <si>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</si>
  <si>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</si>
  <si>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</si>
  <si>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</si>
  <si>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</si>
  <si>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</si>
  <si>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</si>
  <si>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</si>
  <si>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</si>
  <si>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</si>
  <si>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</si>
  <si>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</si>
  <si>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</si>
  <si>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</si>
  <si>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</si>
  <si>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</si>
  <si>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</si>
  <si>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</si>
  <si>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</si>
  <si>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</si>
  <si>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</si>
  <si>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</si>
  <si>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</si>
  <si>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</si>
  <si>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</si>
  <si>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</si>
  <si>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</si>
  <si>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</si>
  <si>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</si>
  <si>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</si>
  <si>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</si>
  <si>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</si>
  <si>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</si>
  <si>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</si>
  <si>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</si>
  <si>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</si>
  <si>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</si>
  <si>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</si>
  <si>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</si>
  <si>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</si>
  <si>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</si>
  <si>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</si>
  <si>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</si>
  <si>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</si>
  <si>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</si>
  <si>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</si>
  <si>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</si>
  <si>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</si>
  <si>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</si>
  <si>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</si>
  <si>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</si>
  <si>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</si>
  <si>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</si>
  <si>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</si>
  <si>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</si>
  <si>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</si>
  <si>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</si>
  <si>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</si>
  <si>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</si>
  <si>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</si>
  <si>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</si>
  <si>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</si>
  <si>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</si>
  <si>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</si>
  <si>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</si>
  <si>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</si>
  <si>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</si>
  <si>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</si>
  <si>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</si>
  <si>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</si>
  <si>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</si>
  <si>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</si>
  <si>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</si>
  <si>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</si>
  <si>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</si>
  <si>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</si>
  <si>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</si>
  <si>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</si>
  <si>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</si>
  <si>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</si>
  <si>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</si>
  <si>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</si>
  <si>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</si>
  <si>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</si>
  <si>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</si>
  <si>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</si>
  <si>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</si>
  <si>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</si>
  <si>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</si>
  <si>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</si>
  <si>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</si>
  <si>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</si>
  <si>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</si>
  <si>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</si>
  <si>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</si>
  <si>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</si>
  <si>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</si>
  <si>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</si>
  <si>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</si>
  <si>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</si>
  <si>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</si>
  <si>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</si>
  <si>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</si>
  <si>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</si>
  <si>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</si>
  <si>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</si>
  <si>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</si>
  <si>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</si>
  <si>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</si>
  <si>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</si>
  <si>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</si>
  <si>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</si>
  <si>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</si>
  <si>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</si>
  <si>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</si>
  <si>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</si>
  <si>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</si>
  <si>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</si>
  <si>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</si>
  <si>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</si>
  <si>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</si>
  <si>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</si>
  <si>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</si>
  <si>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</si>
  <si>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</si>
  <si>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</si>
  <si>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</si>
  <si>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</si>
  <si>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</si>
  <si>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</si>
  <si>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</si>
  <si>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</si>
  <si>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</si>
  <si>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</si>
  <si>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</si>
  <si>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</si>
  <si>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</si>
  <si>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</si>
  <si>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</si>
  <si>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</si>
  <si>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</si>
  <si>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</si>
  <si>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</si>
  <si>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</si>
  <si>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</si>
  <si>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</si>
  <si>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</si>
  <si>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</si>
  <si>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</si>
  <si>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</si>
  <si>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</si>
  <si>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</si>
  <si>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</si>
  <si>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</si>
  <si>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</si>
  <si>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</si>
  <si>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</si>
  <si>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</si>
  <si>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</si>
  <si>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</si>
  <si>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</si>
  <si>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</si>
  <si>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</si>
  <si>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</si>
  <si>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</si>
  <si>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</si>
  <si>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</si>
  <si>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</si>
  <si>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</si>
  <si>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</si>
  <si>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</si>
  <si>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</si>
  <si>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</si>
  <si>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</si>
  <si>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</si>
  <si>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</si>
  <si>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</si>
  <si>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</si>
  <si>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</si>
  <si>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</si>
  <si>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</si>
  <si>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</si>
  <si>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</si>
  <si>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</si>
  <si>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</si>
  <si>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</si>
  <si>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</si>
  <si>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</si>
  <si>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</si>
  <si>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</si>
  <si>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</si>
  <si>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</si>
  <si>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</si>
  <si>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</si>
  <si>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</si>
  <si>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</si>
  <si>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</si>
  <si>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</si>
  <si>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</si>
  <si>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</si>
  <si>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</si>
  <si>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</si>
  <si>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</si>
  <si>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</si>
  <si>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</si>
  <si>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</si>
  <si>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</si>
  <si>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</si>
  <si>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</si>
  <si>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</si>
  <si>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</si>
  <si>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</si>
  <si>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</si>
  <si>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</si>
  <si>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</si>
  <si>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</si>
  <si>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</si>
  <si>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</si>
  <si>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</si>
  <si>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</si>
  <si>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</si>
  <si>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</si>
  <si>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</si>
  <si>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</si>
  <si>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</si>
  <si>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</si>
  <si>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</si>
  <si>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</si>
  <si>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</si>
  <si>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</si>
  <si>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</si>
  <si>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</si>
  <si>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</si>
  <si>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</si>
  <si>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</si>
  <si>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</si>
  <si>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</si>
  <si>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</si>
  <si>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</si>
  <si>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</si>
  <si>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</si>
  <si>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</si>
  <si>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</si>
  <si>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</si>
  <si>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</si>
  <si>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</si>
  <si>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</si>
  <si>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</si>
  <si>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</si>
  <si>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</si>
  <si>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</si>
  <si>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</si>
  <si>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</si>
  <si>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</si>
  <si>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</si>
  <si>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</si>
  <si>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</si>
  <si>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</si>
  <si>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</si>
  <si>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</si>
  <si>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</si>
  <si>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</si>
  <si>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</si>
  <si>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</si>
  <si>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</si>
  <si>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</si>
  <si>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</si>
  <si>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</si>
  <si>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</si>
  <si>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</si>
  <si>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</si>
  <si>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</si>
  <si>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</si>
  <si>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</si>
  <si>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</si>
  <si>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</si>
  <si>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</si>
  <si>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</si>
  <si>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</si>
  <si>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</si>
  <si>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</si>
  <si>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</si>
  <si>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</si>
  <si>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</si>
  <si>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</si>
  <si>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</si>
  <si>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</si>
  <si>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</si>
  <si>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</si>
  <si>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</si>
  <si>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</si>
  <si>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</si>
  <si>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</si>
  <si>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</si>
  <si>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</si>
  <si>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</si>
  <si>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</si>
  <si>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</si>
  <si>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</si>
  <si>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</si>
  <si>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</si>
  <si>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</si>
  <si>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</si>
  <si>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</si>
  <si>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</si>
  <si>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</si>
  <si>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</si>
  <si>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</si>
  <si>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</si>
  <si>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</si>
  <si>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</si>
  <si>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</si>
  <si>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</si>
  <si>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</si>
  <si>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</si>
  <si>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</si>
  <si>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</si>
  <si>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</si>
  <si>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</si>
  <si>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</si>
  <si>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</si>
  <si>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</si>
  <si>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</si>
  <si>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</si>
  <si>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</si>
  <si>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</si>
  <si>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</si>
  <si>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</si>
  <si>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</si>
  <si>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</si>
  <si>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</si>
  <si>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</si>
  <si>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</si>
  <si>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</si>
  <si>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</si>
  <si>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</si>
  <si>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</si>
  <si>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</si>
  <si>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</si>
  <si>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</si>
  <si>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</si>
  <si>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</si>
  <si>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</si>
  <si>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</si>
  <si>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</si>
  <si>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</si>
  <si>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</si>
  <si>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</si>
  <si>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</si>
  <si>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</si>
  <si>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</si>
  <si>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</si>
  <si>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</si>
  <si>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</si>
  <si>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</si>
  <si>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</si>
  <si>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</si>
  <si>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</si>
  <si>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</si>
  <si>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</si>
  <si>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</si>
  <si>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</si>
  <si>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</si>
  <si>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</si>
  <si>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</si>
  <si>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</si>
  <si>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</si>
  <si>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</si>
  <si>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</si>
  <si>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</si>
  <si>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</si>
  <si>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</si>
  <si>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</si>
  <si>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</si>
  <si>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</si>
  <si>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</si>
  <si>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</si>
  <si>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</si>
  <si>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</si>
  <si>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</si>
  <si>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</si>
  <si>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</si>
  <si>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</si>
  <si>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</si>
  <si>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</si>
  <si>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</si>
  <si>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</si>
  <si>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</si>
  <si>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</si>
  <si>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</si>
  <si>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</si>
  <si>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</si>
  <si>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</si>
  <si>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</si>
  <si>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</si>
  <si>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</si>
  <si>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</si>
  <si>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</si>
  <si>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</si>
  <si>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</si>
  <si>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</si>
  <si>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</si>
  <si>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</si>
  <si>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</si>
  <si>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</si>
  <si>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</si>
  <si>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</si>
  <si>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</si>
  <si>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</si>
  <si>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</si>
  <si>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</si>
  <si>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</si>
  <si>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</si>
  <si>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</si>
  <si>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</si>
  <si>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</si>
  <si>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</si>
  <si>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</si>
  <si>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</si>
  <si>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</si>
  <si>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</si>
  <si>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</si>
  <si>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</si>
  <si>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</si>
  <si>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</si>
  <si>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</si>
  <si>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</si>
  <si>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</si>
  <si>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</si>
  <si>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</si>
  <si>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</si>
  <si>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</si>
  <si>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</si>
  <si>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</si>
  <si>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</si>
  <si>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</si>
  <si>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</si>
  <si>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</si>
  <si>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</si>
  <si>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</si>
  <si>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</si>
  <si>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</si>
  <si>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</si>
  <si>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</si>
  <si>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</si>
  <si>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</si>
  <si>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</si>
  <si>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</si>
  <si>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</si>
  <si>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</si>
  <si>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</si>
  <si>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</si>
  <si>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</si>
  <si>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</si>
  <si>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</si>
  <si>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</si>
  <si>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</si>
  <si>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</si>
  <si>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</si>
  <si>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</si>
  <si>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</si>
  <si>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</si>
  <si>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</si>
  <si>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</si>
  <si>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</si>
  <si>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</si>
  <si>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</si>
  <si>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</si>
  <si>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</si>
  <si>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</si>
  <si>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</si>
  <si>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</si>
  <si>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</si>
  <si>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</si>
  <si>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</si>
  <si>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</si>
  <si>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</si>
  <si>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</si>
  <si>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</si>
  <si>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</si>
  <si>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</si>
  <si>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</si>
  <si>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</si>
  <si>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</si>
  <si>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</si>
  <si>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</si>
  <si>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</si>
  <si>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</si>
  <si>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</si>
  <si>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</si>
  <si>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</si>
  <si>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</si>
  <si>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</si>
  <si>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</si>
  <si>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</si>
  <si>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</si>
  <si>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</si>
  <si>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</si>
  <si>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</si>
  <si>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</si>
  <si>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</si>
  <si>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</si>
  <si>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</si>
  <si>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</si>
  <si>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</si>
  <si>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</si>
  <si>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</si>
  <si>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</si>
  <si>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</si>
  <si>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</si>
  <si>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</si>
  <si>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</si>
  <si>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</si>
  <si>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</si>
  <si>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</si>
  <si>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</si>
  <si>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</si>
  <si>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</si>
  <si>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</si>
  <si>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</si>
  <si>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</si>
  <si>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</si>
  <si>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</si>
  <si>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</si>
  <si>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</si>
  <si>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</si>
  <si>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</si>
  <si>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</si>
  <si>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</si>
  <si>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</si>
  <si>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</si>
  <si>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</si>
  <si>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</si>
  <si>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</si>
  <si>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</si>
  <si>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</si>
  <si>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</si>
  <si>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</si>
  <si>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</si>
  <si>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</si>
  <si>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</si>
  <si>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</si>
  <si>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</si>
  <si>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</si>
  <si>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</si>
  <si>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</si>
  <si>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</si>
  <si>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</si>
  <si>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</si>
  <si>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</si>
  <si>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</si>
  <si>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</si>
  <si>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</si>
  <si>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</si>
  <si>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</si>
  <si>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</si>
  <si>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</si>
  <si>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</si>
  <si>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</si>
  <si>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</si>
  <si>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</si>
  <si>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</si>
  <si>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</si>
  <si>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</si>
  <si>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</si>
  <si>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</si>
  <si>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</si>
  <si>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</si>
  <si>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</si>
  <si>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</si>
  <si>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</si>
  <si>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</si>
  <si>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</si>
  <si>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</si>
  <si>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</si>
  <si>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</si>
  <si>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</si>
  <si>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</si>
  <si>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</si>
  <si>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</si>
  <si>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</si>
  <si>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</si>
  <si>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</si>
  <si>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</si>
  <si>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</si>
  <si>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</si>
  <si>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</si>
  <si>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</si>
  <si>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</si>
  <si>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</si>
  <si>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</si>
  <si>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</si>
  <si>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</si>
  <si>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</si>
  <si>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</si>
  <si>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</si>
  <si>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</si>
  <si>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</si>
  <si>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</si>
  <si>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</si>
  <si>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</si>
  <si>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</si>
  <si>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</si>
  <si>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</si>
  <si>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</si>
  <si>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</si>
  <si>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</si>
  <si>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</si>
  <si>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</si>
  <si>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</si>
  <si>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</si>
  <si>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</si>
  <si>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</si>
  <si>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</si>
  <si>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</si>
  <si>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</si>
  <si>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</si>
  <si>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</si>
  <si>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</si>
  <si>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</si>
  <si>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</si>
  <si>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</si>
  <si>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</si>
  <si>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</si>
  <si>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</si>
  <si>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</si>
  <si>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</si>
  <si>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</si>
  <si>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</si>
  <si>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</si>
  <si>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</si>
  <si>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</si>
  <si>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</si>
  <si>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</si>
  <si>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</si>
  <si>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</si>
  <si>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</si>
  <si>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</si>
  <si>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</si>
  <si>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</si>
  <si>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</si>
  <si>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</si>
  <si>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</si>
  <si>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</si>
  <si>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</si>
  <si>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</si>
  <si>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</si>
  <si>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</si>
  <si>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</si>
  <si>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</si>
  <si>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</si>
  <si>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</si>
  <si>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</si>
  <si>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</si>
  <si>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</si>
  <si>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</si>
  <si>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</si>
  <si>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</si>
  <si>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</si>
  <si>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</si>
  <si>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</si>
  <si>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</si>
  <si>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</si>
  <si>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</si>
  <si>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</si>
  <si>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</si>
  <si>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</si>
  <si>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</si>
  <si>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</si>
  <si>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</si>
  <si>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</si>
  <si>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</si>
  <si>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</si>
  <si>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</si>
  <si>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</si>
  <si>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</si>
  <si>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</si>
  <si>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</si>
  <si>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</si>
  <si>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</si>
  <si>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</si>
  <si>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</si>
  <si>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</si>
  <si>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</si>
  <si>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</si>
  <si>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</si>
  <si>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</si>
  <si>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</si>
  <si>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</si>
  <si>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</si>
  <si>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</si>
  <si>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</si>
  <si>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</si>
  <si>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</si>
  <si>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</si>
  <si>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</si>
  <si>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</si>
  <si>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</si>
  <si>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</si>
  <si>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</si>
  <si>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</si>
  <si>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</si>
  <si>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</si>
  <si>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</si>
  <si>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</si>
  <si>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</si>
  <si>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</si>
  <si>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</si>
  <si>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</si>
  <si>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</si>
  <si>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</si>
  <si>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</si>
  <si>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</si>
  <si>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</si>
  <si>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</si>
  <si>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</si>
  <si>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</si>
  <si>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</si>
  <si>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</si>
  <si>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</si>
  <si>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</si>
  <si>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</si>
  <si>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</si>
  <si>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</si>
  <si>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</si>
  <si>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</si>
  <si>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</si>
  <si>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</si>
  <si>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</si>
  <si>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</si>
  <si>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</si>
  <si>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</si>
  <si>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</si>
  <si>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</si>
  <si>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</si>
  <si>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</si>
  <si>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</si>
  <si>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</si>
  <si>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</si>
  <si>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</si>
  <si>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</si>
  <si>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</si>
  <si>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</si>
  <si>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</si>
  <si>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</si>
  <si>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</si>
  <si>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</si>
  <si>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</si>
  <si>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</si>
  <si>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</si>
  <si>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</si>
  <si>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</si>
  <si>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</si>
  <si>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</si>
  <si>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</si>
  <si>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</si>
  <si>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</si>
  <si>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</si>
  <si>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</si>
  <si>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</si>
  <si>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</si>
  <si>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</si>
  <si>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</si>
  <si>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</si>
  <si>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</si>
  <si>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</si>
  <si>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</si>
  <si>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</si>
  <si>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</si>
  <si>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</si>
  <si>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</si>
  <si>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</si>
  <si>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</si>
  <si>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</si>
  <si>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</si>
  <si>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</si>
  <si>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</si>
  <si>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</si>
  <si>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</si>
  <si>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</si>
  <si>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</si>
  <si>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</si>
  <si>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</si>
  <si>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</si>
  <si>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</si>
  <si>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</si>
  <si>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</si>
  <si>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</si>
  <si>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</si>
  <si>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</si>
  <si>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</si>
  <si>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</si>
  <si>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</si>
  <si>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</si>
  <si>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</si>
  <si>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</si>
  <si>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</si>
  <si>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</si>
  <si>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</si>
  <si>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</si>
  <si>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</si>
  <si>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</si>
  <si>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</si>
  <si>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</si>
  <si>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</si>
  <si>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</si>
  <si>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</si>
  <si>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</si>
  <si>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</si>
  <si>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</si>
  <si>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</si>
  <si>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</si>
  <si>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</si>
  <si>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</si>
  <si>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</si>
  <si>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</si>
  <si>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</si>
  <si>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</si>
  <si>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</si>
  <si>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</si>
  <si>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</si>
  <si>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</si>
  <si>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</si>
  <si>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</si>
  <si>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</si>
  <si>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</si>
  <si>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</si>
  <si>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</si>
  <si>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</si>
  <si>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</si>
  <si>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</si>
  <si>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</si>
  <si>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</si>
  <si>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</si>
  <si>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</si>
  <si>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</si>
  <si>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</si>
  <si>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</si>
  <si>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</si>
  <si>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</si>
  <si>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</si>
  <si>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</si>
  <si>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</si>
  <si>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</si>
  <si>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</si>
  <si>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</si>
  <si>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</si>
  <si>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</si>
  <si>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</si>
  <si>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</si>
  <si>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</si>
  <si>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</si>
  <si>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</si>
  <si>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</si>
  <si>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</si>
  <si>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</si>
  <si>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</si>
  <si>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</si>
  <si>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</si>
  <si>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</si>
  <si>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</si>
  <si>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</si>
  <si>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</si>
  <si>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</si>
  <si>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</si>
  <si>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</si>
  <si>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</si>
  <si>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</si>
  <si>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</si>
  <si>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</si>
  <si>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</si>
  <si>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</si>
  <si>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</si>
  <si>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</si>
  <si>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</si>
  <si>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</si>
  <si>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</si>
  <si>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</si>
  <si>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</si>
  <si>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</si>
  <si>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</si>
  <si>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</si>
  <si>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</si>
  <si>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</si>
  <si>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</si>
  <si>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</si>
  <si>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</si>
  <si>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</si>
  <si>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</si>
  <si>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</si>
  <si>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</si>
  <si>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</si>
  <si>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</si>
  <si>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</si>
  <si>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</si>
  <si>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</si>
  <si>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</si>
  <si>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</si>
  <si>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</si>
  <si>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</si>
  <si>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</si>
  <si>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</si>
  <si>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</si>
  <si>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</si>
  <si>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</si>
  <si>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</si>
  <si>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</si>
  <si>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</si>
  <si>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</si>
  <si>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</si>
  <si>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</si>
  <si>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</si>
  <si>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</si>
  <si>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</si>
  <si>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</si>
  <si>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</si>
  <si>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</si>
  <si>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</si>
  <si>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</si>
  <si>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</si>
  <si>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</si>
  <si>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</si>
  <si>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</si>
  <si>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</si>
  <si>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</si>
  <si>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</si>
  <si>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</si>
  <si>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</si>
  <si>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</si>
  <si>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</si>
  <si>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</si>
  <si>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</si>
  <si>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</si>
  <si>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</si>
  <si>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</si>
  <si>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</si>
  <si>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</si>
  <si>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</si>
  <si>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</si>
  <si>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</si>
  <si>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</si>
  <si>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</si>
  <si>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</si>
  <si>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</si>
  <si>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</si>
  <si>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</si>
  <si>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</si>
  <si>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</si>
  <si>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</si>
  <si>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</si>
  <si>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</si>
  <si>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</si>
  <si>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</si>
  <si>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</si>
  <si>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</si>
  <si>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</si>
  <si>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</si>
  <si>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</si>
  <si>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</si>
  <si>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</si>
  <si>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</si>
  <si>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</si>
  <si>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</si>
  <si>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</si>
  <si>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</si>
  <si>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</si>
  <si>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</si>
  <si>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</si>
  <si>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</si>
  <si>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</si>
  <si>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</si>
  <si>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</si>
  <si>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</si>
  <si>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</si>
  <si>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</si>
  <si>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</si>
  <si>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</si>
  <si>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</si>
  <si>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</si>
  <si>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</si>
  <si>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</si>
  <si>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</si>
  <si>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</si>
  <si>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</si>
  <si>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</si>
  <si>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</si>
  <si>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</si>
  <si>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</si>
  <si>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</si>
  <si>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</si>
  <si>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</si>
  <si>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</si>
  <si>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</si>
  <si>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</si>
  <si>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</si>
  <si>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</si>
  <si>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</si>
  <si>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</si>
  <si>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</si>
  <si>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</si>
  <si>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</si>
  <si>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</si>
  <si>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</si>
  <si>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</si>
  <si>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</si>
  <si>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</si>
  <si>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</si>
  <si>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</si>
  <si>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</si>
  <si>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</si>
  <si>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</si>
  <si>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</si>
  <si>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</si>
  <si>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</si>
  <si>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</si>
  <si>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</si>
  <si>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</si>
  <si>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</si>
  <si>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</si>
  <si>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</si>
  <si>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</si>
  <si>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</si>
  <si>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</si>
  <si>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</si>
  <si>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</si>
  <si>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</si>
  <si>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</si>
  <si>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</si>
  <si>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</si>
  <si>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</si>
  <si>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</si>
  <si>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</si>
  <si>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</si>
  <si>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</si>
  <si>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</si>
  <si>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</si>
  <si>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</si>
  <si>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</si>
  <si>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</si>
  <si>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</si>
  <si>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</si>
  <si>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</si>
  <si>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</si>
  <si>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</si>
  <si>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</si>
  <si>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</si>
  <si>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</si>
  <si>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</si>
  <si>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</si>
  <si>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</si>
  <si>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</si>
  <si>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</si>
  <si>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</si>
  <si>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</si>
  <si>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</si>
  <si>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</si>
  <si>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</si>
  <si>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</si>
  <si>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</si>
  <si>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</si>
  <si>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</si>
  <si>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</si>
  <si>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</si>
  <si>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</si>
  <si>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</si>
  <si>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</si>
  <si>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</si>
  <si>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</si>
  <si>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</si>
  <si>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</si>
  <si>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</si>
  <si>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</si>
  <si>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</si>
  <si>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</si>
  <si>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</si>
  <si>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</si>
  <si>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</si>
  <si>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</si>
  <si>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</si>
  <si>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</si>
  <si>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</si>
  <si>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</si>
  <si>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</si>
  <si>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</si>
  <si>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</si>
  <si>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</si>
  <si>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</si>
  <si>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</si>
  <si>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</si>
  <si>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</si>
  <si>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</si>
  <si>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</si>
  <si>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</si>
  <si>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</si>
  <si>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</si>
  <si>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</si>
  <si>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</si>
  <si>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</si>
  <si>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</si>
  <si>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</si>
  <si>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</si>
  <si>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</si>
  <si>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</si>
  <si>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</si>
  <si>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</si>
  <si>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</si>
  <si>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</si>
  <si>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</si>
  <si>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</si>
  <si>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</si>
  <si>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</si>
  <si>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</si>
  <si>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</si>
  <si>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</si>
  <si>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</si>
  <si>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</si>
  <si>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</si>
  <si>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</si>
  <si>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</si>
  <si>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</si>
  <si>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</si>
  <si>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</si>
  <si>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</si>
  <si>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</si>
  <si>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</si>
  <si>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</si>
  <si>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</si>
  <si>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</si>
  <si>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</si>
  <si>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</si>
  <si>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</si>
  <si>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</si>
  <si>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</si>
  <si>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</si>
  <si>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</si>
  <si>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</si>
  <si>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</si>
  <si>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</si>
  <si>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</si>
  <si>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</si>
  <si>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</si>
  <si>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</si>
  <si>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</si>
  <si>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</si>
  <si>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</si>
  <si>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</si>
  <si>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</si>
  <si>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</si>
  <si>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</si>
  <si>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</si>
  <si>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</si>
  <si>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</si>
  <si>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</si>
  <si>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</si>
  <si>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</si>
  <si>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</si>
  <si>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</si>
  <si>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</si>
  <si>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</si>
  <si>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</si>
  <si>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</si>
  <si>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</si>
  <si>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</si>
  <si>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</si>
  <si>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</si>
  <si>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</si>
  <si>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</si>
  <si>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</si>
  <si>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</si>
  <si>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</si>
  <si>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</si>
  <si>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</si>
  <si>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</si>
  <si>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</si>
  <si>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</si>
  <si>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</si>
  <si>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</si>
  <si>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</si>
  <si>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</si>
  <si>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</si>
  <si>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</si>
  <si>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</si>
  <si>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</si>
  <si>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</si>
  <si>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</si>
  <si>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</si>
  <si>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</si>
  <si>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</si>
  <si>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</si>
  <si>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</si>
  <si>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</si>
  <si>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</si>
  <si>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</si>
  <si>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</si>
  <si>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</si>
  <si>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</si>
  <si>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</si>
  <si>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</si>
  <si>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</si>
  <si>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</si>
  <si>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</si>
  <si>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</si>
  <si>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</si>
  <si>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</si>
  <si>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</si>
  <si>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</si>
  <si>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</si>
  <si>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</si>
  <si>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</si>
  <si>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</si>
  <si>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</si>
  <si>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</si>
  <si>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</si>
  <si>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</si>
  <si>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</si>
  <si>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</si>
  <si>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</si>
  <si>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</si>
  <si>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</si>
  <si>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</si>
  <si>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</si>
  <si>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</si>
  <si>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</si>
  <si>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</si>
  <si>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</si>
  <si>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</si>
  <si>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</si>
  <si>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</si>
  <si>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</si>
  <si>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</si>
  <si>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</si>
  <si>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</si>
  <si>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</si>
  <si>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</si>
  <si>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</si>
  <si>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</si>
  <si>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</si>
  <si>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</si>
  <si>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</si>
  <si>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</si>
  <si>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</si>
  <si>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</si>
  <si>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</si>
  <si>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</si>
  <si>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</si>
  <si>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</si>
  <si>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</si>
  <si>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</si>
  <si>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</si>
  <si>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</si>
  <si>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</si>
  <si>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</si>
  <si>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</si>
  <si>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</si>
  <si>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</si>
  <si>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</si>
  <si>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</si>
  <si>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</si>
  <si>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</si>
  <si>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</si>
  <si>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</si>
  <si>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</si>
  <si>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</si>
  <si>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</si>
  <si>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</si>
  <si>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</si>
  <si>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</si>
  <si>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</si>
  <si>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</si>
  <si>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</si>
  <si>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</si>
  <si>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</si>
  <si>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</si>
  <si>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</si>
  <si>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</si>
  <si>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</si>
  <si>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</si>
  <si>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</si>
  <si>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</si>
  <si>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</si>
  <si>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</si>
  <si>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</si>
  <si>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</si>
  <si>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</si>
  <si>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</si>
  <si>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</si>
  <si>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</si>
  <si>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</si>
  <si>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</si>
  <si>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</si>
  <si>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</si>
  <si>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</si>
  <si>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</si>
  <si>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</si>
  <si>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</si>
  <si>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</si>
  <si>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</si>
  <si>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</si>
  <si>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</si>
  <si>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</si>
  <si>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</si>
  <si>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</si>
  <si>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</si>
  <si>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</si>
  <si>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</si>
  <si>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</si>
  <si>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</si>
  <si>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</si>
  <si>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</si>
  <si>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</si>
  <si>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</si>
  <si>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</si>
  <si>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</si>
  <si>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</si>
  <si>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</si>
  <si>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</si>
  <si>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</si>
  <si>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</si>
  <si>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</si>
  <si>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</si>
  <si>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</si>
  <si>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</si>
  <si>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</si>
  <si>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</si>
  <si>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</si>
  <si>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</si>
  <si>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</si>
  <si>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</si>
  <si>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</si>
  <si>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</si>
  <si>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</si>
  <si>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</si>
  <si>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</si>
  <si>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</si>
  <si>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</si>
  <si>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</si>
  <si>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</si>
  <si>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</si>
  <si>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</si>
  <si>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</si>
  <si>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</si>
  <si>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</si>
  <si>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</si>
  <si>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</si>
  <si>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</si>
  <si>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</si>
  <si>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</si>
  <si>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</si>
  <si>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</si>
  <si>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</si>
  <si>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</si>
  <si>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</si>
  <si>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</si>
  <si>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</si>
  <si>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</si>
  <si>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</si>
  <si>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</si>
  <si>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</si>
  <si>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</si>
  <si>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</si>
  <si>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</si>
  <si>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</si>
  <si>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</si>
  <si>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</si>
  <si>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</si>
  <si>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</si>
  <si>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</si>
  <si>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</si>
  <si>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</si>
  <si>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</si>
  <si>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</si>
  <si>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</si>
  <si>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</si>
  <si>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</si>
  <si>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</si>
  <si>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</si>
  <si>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</si>
  <si>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</si>
  <si>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</si>
  <si>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</si>
  <si>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</si>
  <si>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</si>
  <si>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</si>
  <si>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</si>
  <si>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</si>
  <si>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</si>
  <si>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</si>
  <si>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</si>
  <si>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</si>
  <si>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</si>
  <si>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</si>
  <si>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</si>
  <si>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</si>
  <si>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</si>
  <si>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</si>
  <si>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</si>
  <si>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</si>
  <si>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</si>
  <si>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</si>
  <si>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</si>
  <si>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</si>
  <si>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</si>
  <si>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</si>
  <si>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</si>
  <si>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</si>
  <si>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</si>
  <si>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</si>
  <si>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</si>
  <si>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</si>
  <si>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</si>
  <si>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</si>
  <si>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</si>
  <si>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</si>
  <si>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</si>
  <si>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</si>
  <si>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</si>
  <si>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</si>
  <si>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</si>
  <si>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</si>
  <si>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</si>
  <si>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</si>
  <si>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</si>
  <si>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</si>
  <si>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</si>
  <si>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</si>
  <si>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</si>
  <si>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</si>
  <si>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</si>
  <si>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</si>
  <si>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</si>
  <si>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</si>
  <si>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</si>
  <si>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</si>
  <si>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</si>
  <si>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</si>
  <si>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</si>
  <si>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</si>
  <si>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</si>
  <si>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</si>
  <si>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</si>
  <si>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</si>
  <si>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</si>
  <si>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</si>
  <si>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</si>
  <si>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</si>
  <si>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</si>
  <si>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</si>
  <si>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</si>
  <si>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</si>
  <si>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</si>
  <si>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</si>
  <si>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</si>
  <si>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</si>
  <si>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</si>
  <si>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</si>
  <si>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</si>
  <si>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</si>
  <si>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</si>
  <si>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</si>
  <si>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</si>
  <si>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</si>
  <si>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</si>
  <si>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</si>
  <si>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</si>
  <si>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</si>
  <si>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</si>
  <si>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</si>
  <si>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</si>
  <si>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</si>
  <si>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</si>
  <si>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</si>
  <si>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</si>
  <si>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</si>
  <si>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</si>
  <si>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</si>
  <si>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</si>
  <si>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</si>
  <si>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</si>
  <si>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</si>
  <si>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</si>
  <si>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</si>
  <si>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</si>
  <si>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</si>
  <si>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</si>
  <si>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</si>
  <si>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</si>
  <si>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</si>
  <si>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</si>
  <si>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</si>
  <si>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</si>
  <si>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</si>
  <si>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</si>
  <si>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</si>
  <si>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</si>
  <si>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</si>
  <si>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</si>
  <si>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</si>
  <si>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</si>
  <si>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</si>
  <si>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</si>
  <si>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</si>
  <si>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</si>
  <si>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</si>
  <si>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</si>
  <si>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</si>
  <si>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</si>
  <si>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</si>
  <si>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</si>
  <si>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</si>
  <si>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</si>
  <si>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</si>
  <si>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</si>
  <si>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</si>
  <si>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</si>
  <si>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</si>
  <si>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</si>
  <si>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</si>
  <si>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</si>
  <si>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</si>
  <si>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</si>
  <si>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</si>
  <si>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</si>
  <si>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</si>
  <si>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</si>
  <si>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</si>
  <si>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</si>
  <si>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</si>
  <si>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</si>
  <si>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</si>
  <si>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</si>
  <si>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</si>
  <si>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</si>
  <si>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</si>
  <si>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</si>
  <si>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</si>
  <si>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</si>
  <si>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</si>
  <si>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</si>
  <si>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</si>
  <si>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</si>
  <si>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</si>
  <si>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</si>
  <si>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</si>
  <si>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</si>
  <si>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</si>
  <si>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</si>
  <si>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</si>
  <si>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</si>
  <si>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</si>
  <si>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</si>
  <si>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</si>
  <si>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</si>
  <si>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</si>
  <si>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</si>
  <si>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</si>
  <si>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</si>
  <si>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</si>
  <si>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</si>
  <si>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</si>
  <si>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</si>
  <si>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</si>
  <si>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</si>
  <si>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</si>
  <si>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</si>
  <si>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</si>
  <si>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</si>
  <si>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</si>
  <si>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</si>
  <si>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</si>
  <si>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</si>
  <si>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</si>
  <si>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</si>
  <si>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</si>
  <si>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</si>
  <si>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</si>
  <si>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</si>
  <si>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</si>
  <si>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</si>
  <si>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</si>
  <si>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</si>
  <si>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</si>
  <si>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</si>
  <si>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</si>
  <si>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</si>
  <si>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</si>
  <si>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</si>
  <si>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</si>
  <si>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</si>
  <si>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</si>
  <si>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</si>
  <si>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</si>
  <si>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</si>
  <si>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</si>
  <si>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</si>
  <si>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</si>
  <si>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</si>
  <si>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</si>
  <si>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</si>
  <si>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</si>
  <si>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</si>
  <si>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</si>
  <si>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</si>
  <si>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</si>
  <si>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</si>
  <si>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</si>
  <si>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</si>
  <si>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</si>
  <si>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</si>
  <si>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</si>
  <si>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</si>
  <si>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</si>
  <si>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</si>
  <si>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</si>
  <si>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</si>
  <si>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</si>
  <si>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</si>
  <si>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</si>
  <si>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</si>
  <si>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</si>
  <si>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</si>
  <si>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</si>
  <si>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</si>
  <si>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</si>
  <si>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</si>
  <si>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</si>
  <si>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</si>
  <si>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</si>
  <si>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</si>
  <si>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</si>
  <si>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</si>
  <si>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</si>
  <si>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</si>
  <si>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</si>
  <si>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</si>
  <si>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</si>
  <si>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</si>
  <si>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</si>
  <si>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</si>
  <si>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</si>
  <si>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</si>
  <si>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</si>
  <si>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</si>
  <si>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</si>
  <si>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</si>
  <si>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</si>
  <si>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</si>
  <si>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</si>
  <si>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</si>
  <si>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</si>
  <si>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</si>
  <si>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</si>
  <si>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</si>
  <si>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</si>
  <si>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</si>
  <si>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</si>
  <si>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</si>
  <si>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</si>
  <si>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</si>
  <si>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</si>
  <si>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</si>
  <si>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</si>
  <si>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</si>
  <si>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</si>
  <si>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</si>
  <si>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</si>
  <si>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</si>
  <si>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</si>
  <si>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</si>
  <si>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</si>
  <si>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</si>
  <si>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</si>
  <si>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</si>
  <si>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</si>
  <si>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</si>
  <si>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</si>
  <si>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</si>
  <si>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</si>
  <si>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</si>
  <si>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</si>
  <si>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</si>
  <si>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</si>
  <si>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</si>
  <si>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</si>
  <si>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</si>
  <si>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</si>
  <si>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</si>
  <si>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</si>
  <si>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</si>
  <si>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</si>
  <si>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</si>
  <si>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</si>
  <si>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</si>
  <si>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</si>
  <si>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</si>
  <si>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</si>
  <si>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</si>
  <si>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</si>
  <si>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</si>
  <si>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</si>
  <si>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</si>
  <si>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</si>
  <si>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</si>
  <si>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</si>
  <si>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</si>
  <si>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</si>
  <si>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</si>
  <si>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</si>
  <si>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</si>
  <si>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</si>
  <si>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</si>
  <si>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</si>
  <si>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</si>
  <si>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</si>
  <si>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</si>
  <si>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</si>
  <si>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</si>
  <si>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</si>
  <si>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</si>
  <si>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</si>
  <si>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</si>
  <si>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</si>
  <si>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</si>
  <si>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</si>
  <si>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</si>
  <si>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</si>
  <si>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</si>
  <si>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</si>
  <si>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</si>
  <si>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</si>
  <si>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</si>
  <si>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</si>
  <si>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</si>
  <si>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</si>
  <si>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</si>
  <si>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</si>
  <si>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</si>
  <si>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</si>
  <si>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</si>
  <si>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</si>
  <si>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</si>
  <si>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</si>
  <si>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</si>
  <si>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</si>
  <si>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</si>
  <si>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</si>
  <si>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</si>
  <si>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</si>
  <si>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</si>
  <si>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</si>
  <si>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</si>
  <si>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</si>
  <si>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</si>
  <si>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</si>
  <si>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</si>
  <si>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</si>
  <si>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</si>
  <si>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</si>
  <si>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</si>
  <si>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</si>
  <si>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</si>
  <si>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</si>
  <si>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</si>
  <si>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</si>
  <si>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</si>
  <si>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</si>
  <si>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</si>
  <si>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</si>
  <si>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</si>
  <si>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</si>
  <si>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</si>
  <si>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</si>
  <si>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</si>
  <si>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</si>
  <si>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</si>
  <si>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</si>
  <si>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</si>
  <si>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</si>
  <si>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</si>
  <si>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</si>
  <si>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</si>
  <si>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</si>
  <si>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</si>
  <si>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</si>
  <si>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</si>
  <si>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</si>
  <si>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</si>
  <si>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</si>
  <si>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</si>
  <si>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</si>
  <si>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</si>
  <si>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</si>
  <si>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</si>
  <si>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</si>
  <si>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</si>
  <si>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</si>
  <si>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</si>
  <si>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</si>
  <si>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</si>
  <si>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</si>
  <si>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</si>
  <si>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</si>
  <si>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</si>
  <si>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</si>
  <si>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</si>
  <si>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</si>
  <si>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</si>
  <si>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</si>
  <si>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</si>
  <si>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</si>
  <si>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</si>
  <si>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</si>
  <si>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</si>
  <si>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</si>
  <si>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</si>
  <si>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</si>
  <si>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</si>
  <si>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</si>
  <si>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</si>
  <si>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</si>
  <si>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</si>
  <si>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</si>
  <si>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</si>
  <si>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</si>
  <si>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</si>
  <si>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</si>
  <si>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</si>
  <si>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</si>
  <si>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</si>
  <si>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</si>
  <si>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</si>
  <si>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</si>
  <si>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</si>
  <si>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</si>
  <si>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</si>
  <si>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</si>
  <si>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</si>
  <si>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</si>
  <si>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</si>
  <si>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</si>
  <si>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</si>
  <si>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</si>
  <si>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</si>
  <si>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</si>
  <si>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</si>
  <si>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</si>
  <si>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</si>
  <si>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</si>
  <si>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</si>
  <si>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</si>
  <si>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</si>
  <si>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</si>
  <si>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</si>
  <si>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</si>
  <si>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</si>
  <si>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</si>
  <si>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</si>
  <si>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</si>
  <si>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</si>
  <si>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</si>
  <si>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</si>
  <si>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</si>
  <si>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</si>
  <si>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</si>
  <si>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</si>
  <si>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</si>
  <si>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</si>
  <si>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</si>
  <si>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</si>
  <si>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</si>
  <si>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</si>
  <si>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</si>
  <si>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</si>
  <si>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</si>
  <si>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</si>
  <si>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</si>
  <si>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</si>
  <si>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</si>
  <si>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</si>
  <si>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</si>
  <si>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</si>
  <si>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</si>
  <si>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</si>
  <si>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</si>
  <si>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</si>
  <si>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</si>
  <si>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</si>
  <si>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</si>
  <si>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</si>
  <si>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</si>
  <si>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</si>
  <si>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</si>
  <si>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</si>
  <si>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</si>
  <si>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</si>
  <si>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</si>
  <si>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</si>
  <si>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</si>
  <si>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</si>
  <si>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</si>
  <si>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</si>
  <si>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</si>
  <si>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</si>
  <si>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</si>
  <si>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</si>
  <si>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</si>
  <si>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</si>
  <si>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</si>
  <si>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</si>
  <si>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</si>
  <si>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</si>
  <si>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</si>
  <si>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</si>
  <si>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</si>
  <si>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</si>
  <si>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</si>
  <si>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</si>
  <si>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</si>
  <si>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</si>
  <si>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</si>
  <si>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</si>
  <si>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</si>
  <si>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</si>
  <si>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</si>
  <si>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</si>
  <si>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</si>
  <si>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</si>
  <si>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</si>
  <si>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</si>
  <si>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</si>
  <si>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</si>
  <si>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</si>
  <si>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</si>
  <si>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</si>
  <si>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</si>
  <si>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</si>
  <si>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</si>
  <si>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</si>
  <si>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</si>
  <si>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</si>
  <si>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</si>
  <si>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</si>
  <si>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</si>
  <si>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</si>
  <si>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</si>
  <si>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</si>
  <si>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</si>
  <si>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</si>
  <si>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</si>
  <si>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</si>
  <si>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</si>
  <si>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</si>
  <si>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</si>
  <si>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</si>
  <si>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</si>
  <si>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</si>
  <si>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</si>
  <si>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</si>
  <si>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</si>
  <si>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</si>
  <si>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</si>
  <si>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</si>
  <si>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</si>
  <si>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</si>
  <si>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</si>
  <si>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</si>
  <si>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</si>
  <si>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</si>
  <si>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</si>
  <si>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</si>
  <si>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</si>
  <si>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</si>
  <si>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</si>
  <si>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</si>
  <si>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</si>
  <si>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</si>
  <si>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</si>
  <si>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</si>
  <si>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</si>
  <si>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</si>
  <si>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</si>
  <si>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</si>
  <si>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</si>
  <si>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</si>
  <si>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</si>
  <si>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</si>
  <si>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</si>
  <si>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</si>
  <si>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</si>
  <si>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</si>
  <si>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</si>
  <si>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</si>
  <si>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</si>
  <si>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</si>
  <si>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</si>
  <si>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</si>
  <si>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</si>
  <si>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</si>
  <si>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</si>
  <si>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</si>
  <si>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</si>
  <si>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</si>
  <si>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</si>
  <si>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</si>
  <si>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</si>
  <si>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</si>
  <si>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</si>
  <si>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</si>
  <si>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</si>
  <si>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</si>
  <si>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</si>
  <si>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</si>
  <si>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</si>
  <si>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</si>
  <si>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</si>
  <si>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</si>
  <si>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</si>
  <si>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</si>
  <si>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</si>
  <si>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</si>
  <si>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</si>
  <si>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</si>
  <si>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</si>
  <si>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</si>
  <si>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</si>
  <si>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</si>
  <si>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</si>
  <si>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</si>
  <si>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</si>
  <si>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</si>
  <si>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</si>
  <si>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</si>
  <si>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</si>
  <si>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</si>
  <si>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</si>
  <si>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</si>
  <si>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</si>
  <si>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</si>
  <si>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</si>
  <si>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</si>
  <si>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</si>
  <si>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</si>
  <si>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</si>
  <si>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</si>
  <si>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</si>
  <si>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</si>
  <si>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</si>
  <si>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</si>
  <si>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</si>
  <si>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</si>
  <si>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</si>
  <si>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</si>
  <si>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</si>
  <si>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</si>
  <si>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</si>
  <si>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</si>
  <si>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</si>
  <si>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</si>
  <si>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</si>
  <si>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</si>
  <si>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</si>
  <si>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</si>
  <si>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</si>
  <si>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</si>
  <si>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</si>
  <si>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</si>
  <si>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</si>
  <si>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</si>
  <si>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</si>
  <si>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</si>
  <si>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</si>
  <si>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</si>
  <si>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</si>
  <si>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</si>
  <si>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</si>
  <si>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</si>
  <si>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</si>
  <si>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</si>
  <si>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</si>
  <si>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</si>
  <si>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</si>
  <si>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</si>
  <si>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</si>
  <si>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</si>
  <si>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</si>
  <si>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</si>
  <si>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</si>
  <si>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</si>
  <si>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</si>
  <si>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</si>
  <si>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</si>
  <si>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</si>
  <si>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</si>
  <si>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</si>
  <si>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</si>
  <si>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</si>
  <si>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</si>
  <si>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</si>
  <si>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</si>
  <si>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</si>
  <si>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</si>
  <si>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</si>
  <si>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</si>
  <si>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</si>
  <si>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</si>
  <si>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</si>
  <si>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</si>
  <si>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</si>
  <si>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</si>
  <si>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</si>
  <si>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</si>
  <si>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</si>
  <si>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</si>
  <si>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</si>
  <si>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</si>
  <si>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</si>
  <si>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</si>
  <si>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</si>
  <si>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</si>
  <si>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</si>
  <si>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</si>
  <si>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</si>
  <si>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</si>
  <si>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</si>
  <si>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</si>
  <si>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</si>
  <si>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</si>
  <si>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</si>
  <si>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</si>
  <si>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</si>
  <si>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</si>
  <si>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</si>
  <si>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</si>
  <si>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</si>
  <si>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</si>
  <si>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</si>
  <si>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</si>
  <si>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</si>
  <si>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</si>
  <si>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</si>
  <si>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</si>
  <si>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</si>
  <si>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</si>
  <si>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</si>
  <si>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</si>
  <si>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</si>
  <si>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</si>
  <si>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</si>
  <si>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</si>
  <si>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</si>
  <si>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</si>
  <si>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</si>
  <si>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</si>
  <si>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</si>
  <si>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</si>
  <si>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</si>
  <si>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</si>
  <si>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</si>
  <si>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</si>
  <si>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</si>
  <si>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</si>
  <si>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</si>
  <si>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</si>
  <si>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</si>
  <si>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</si>
  <si>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</si>
  <si>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</si>
  <si>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</si>
  <si>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</si>
  <si>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</si>
  <si>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</si>
  <si>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</si>
  <si>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</si>
  <si>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</si>
  <si>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</si>
  <si>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</si>
  <si>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</si>
  <si>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</si>
  <si>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</si>
  <si>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</si>
  <si>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</si>
  <si>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</si>
  <si>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</si>
  <si>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</si>
  <si>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</si>
  <si>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</si>
  <si>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</si>
  <si>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</si>
  <si>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</si>
  <si>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</si>
  <si>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</si>
  <si>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</si>
  <si>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</si>
  <si>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</si>
  <si>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</si>
  <si>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</si>
  <si>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</si>
  <si>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</si>
  <si>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</si>
  <si>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</si>
  <si>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</si>
  <si>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</si>
  <si>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</si>
  <si>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</si>
  <si>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</si>
  <si>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</si>
  <si>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</si>
  <si>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</si>
  <si>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</si>
  <si>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</si>
  <si>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</si>
  <si>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</si>
  <si>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</si>
  <si>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</si>
  <si>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</si>
  <si>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</si>
  <si>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</si>
  <si>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</si>
  <si>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</si>
  <si>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</si>
  <si>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</si>
  <si>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</si>
  <si>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</si>
  <si>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</si>
  <si>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</si>
  <si>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</si>
  <si>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</si>
  <si>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</si>
  <si>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</si>
  <si>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</si>
  <si>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</si>
  <si>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</si>
  <si>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</si>
  <si>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</si>
  <si>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</si>
  <si>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</si>
  <si>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</si>
  <si>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</si>
  <si>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</si>
  <si>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</si>
  <si>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</si>
  <si>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</si>
  <si>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</si>
  <si>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</si>
  <si>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</si>
  <si>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</si>
  <si>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</si>
  <si>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</si>
  <si>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</si>
  <si>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</si>
  <si>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</si>
  <si>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</si>
  <si>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</si>
  <si>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</si>
  <si>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</si>
  <si>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</si>
  <si>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</si>
  <si>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</si>
  <si>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</si>
  <si>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</si>
  <si>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</si>
  <si>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</si>
  <si>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</si>
  <si>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</si>
  <si>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</si>
  <si>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</si>
  <si>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</si>
  <si>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</si>
  <si>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</si>
  <si>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</si>
  <si>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</si>
  <si>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</si>
  <si>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</si>
  <si>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</si>
  <si>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</si>
  <si>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</si>
  <si>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</si>
  <si>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</si>
  <si>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</si>
  <si>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</si>
  <si>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</si>
  <si>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</si>
  <si>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</si>
  <si>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</si>
  <si>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</si>
  <si>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</si>
  <si>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</si>
  <si>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</si>
  <si>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</si>
  <si>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</si>
  <si>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</si>
  <si>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</si>
  <si>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</si>
  <si>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</si>
  <si>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</si>
  <si>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</si>
  <si>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</si>
  <si>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</si>
  <si>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</si>
  <si>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</si>
  <si>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</si>
  <si>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</si>
  <si>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</si>
  <si>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</si>
  <si>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</si>
  <si>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</si>
  <si>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</si>
  <si>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</si>
  <si>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</si>
  <si>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</si>
  <si>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</si>
  <si>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</si>
  <si>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</si>
  <si>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</si>
  <si>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</si>
  <si>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</si>
  <si>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</si>
  <si>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</si>
  <si>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</si>
  <si>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</si>
  <si>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</si>
  <si>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</si>
  <si>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</si>
  <si>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</si>
  <si>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</si>
  <si>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</si>
  <si>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</si>
  <si>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</si>
  <si>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</si>
  <si>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</si>
  <si>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</si>
  <si>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</si>
  <si>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</si>
  <si>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</si>
  <si>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</si>
  <si>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</si>
  <si>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</si>
  <si>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</si>
  <si>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</si>
  <si>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</si>
  <si>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</si>
  <si>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</si>
  <si>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</si>
  <si>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</si>
  <si>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</si>
  <si>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</si>
  <si>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</si>
  <si>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</si>
  <si>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</si>
  <si>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</si>
  <si>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</si>
  <si>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</si>
  <si>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</si>
  <si>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</si>
  <si>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</si>
  <si>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</si>
  <si>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</si>
  <si>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</si>
  <si>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</si>
  <si>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</si>
  <si>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</si>
  <si>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</si>
  <si>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</si>
  <si>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</si>
  <si>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</si>
  <si>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</si>
  <si>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</si>
  <si>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</si>
  <si>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</si>
  <si>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</si>
  <si>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</si>
  <si>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</si>
  <si>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</si>
  <si>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</si>
  <si>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</si>
  <si>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</si>
  <si>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</si>
  <si>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</si>
  <si>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</si>
  <si>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</si>
  <si>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</si>
  <si>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</si>
  <si>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</si>
  <si>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</si>
  <si>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</si>
  <si>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</si>
  <si>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</si>
  <si>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</si>
  <si>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</si>
  <si>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</si>
  <si>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</si>
  <si>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</si>
  <si>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</si>
  <si>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</si>
  <si>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</si>
  <si>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</si>
  <si>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</si>
  <si>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</si>
  <si>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</si>
  <si>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</si>
  <si>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</si>
  <si>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</si>
  <si>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</si>
  <si>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</si>
  <si>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</si>
  <si>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</si>
  <si>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</si>
  <si>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</si>
  <si>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</si>
  <si>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</si>
  <si>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</si>
  <si>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</si>
  <si>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</si>
  <si>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</si>
  <si>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</si>
  <si>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</si>
  <si>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</si>
  <si>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</si>
  <si>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</si>
  <si>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</si>
  <si>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</si>
  <si>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</si>
  <si>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</si>
  <si>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</si>
  <si>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</si>
  <si>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</si>
  <si>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</si>
  <si>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</si>
  <si>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</si>
  <si>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</si>
  <si>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</si>
  <si>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</si>
  <si>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</si>
  <si>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</si>
  <si>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</si>
  <si>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</si>
  <si>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</si>
  <si>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</si>
  <si>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</si>
  <si>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</si>
  <si>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</si>
  <si>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</si>
  <si>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</si>
  <si>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</si>
  <si>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</si>
  <si>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</si>
  <si>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</si>
  <si>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</si>
  <si>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</si>
  <si>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</si>
  <si>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</si>
  <si>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</si>
  <si>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</si>
  <si>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</si>
  <si>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</si>
  <si>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</si>
  <si>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</si>
  <si>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</si>
  <si>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</si>
  <si>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</si>
  <si>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</si>
  <si>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</si>
  <si>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</si>
  <si>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</si>
  <si>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</si>
  <si>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</si>
  <si>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</si>
  <si>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</si>
  <si>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</si>
  <si>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</si>
  <si>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</si>
  <si>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</si>
  <si>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</si>
  <si>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</si>
  <si>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</si>
  <si>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</si>
  <si>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</si>
  <si>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</si>
  <si>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</si>
  <si>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</si>
  <si>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</si>
  <si>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</si>
  <si>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</si>
  <si>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</si>
  <si>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</si>
  <si>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</si>
  <si>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</si>
  <si>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</si>
  <si>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</si>
  <si>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</si>
  <si>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</si>
  <si>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</si>
  <si>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</si>
  <si>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</si>
  <si>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</si>
  <si>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</si>
  <si>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</si>
  <si>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</si>
  <si>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</si>
  <si>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</si>
  <si>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</si>
  <si>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</si>
  <si>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</si>
  <si>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</si>
  <si>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</si>
  <si>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</si>
  <si>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</si>
  <si>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</si>
  <si>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</si>
  <si>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</si>
  <si>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</si>
  <si>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</si>
  <si>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</si>
  <si>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</si>
  <si>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</si>
  <si>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</si>
  <si>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</si>
  <si>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</si>
  <si>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</si>
  <si>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</si>
  <si>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</si>
  <si>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</si>
  <si>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</si>
  <si>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</si>
  <si>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</si>
  <si>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</si>
  <si>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</si>
  <si>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</si>
  <si>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</si>
  <si>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</si>
  <si>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</si>
  <si>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</si>
  <si>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</si>
  <si>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</si>
  <si>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</si>
  <si>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</si>
  <si>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</si>
  <si>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</si>
  <si>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</si>
  <si>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</si>
  <si>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</si>
  <si>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</si>
  <si>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</si>
  <si>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</si>
  <si>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</si>
  <si>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</si>
  <si>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</si>
  <si>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</si>
  <si>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</si>
  <si>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</si>
  <si>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</si>
  <si>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</si>
  <si>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</si>
  <si>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</si>
  <si>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</si>
  <si>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</si>
  <si>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</si>
  <si>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</si>
  <si>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</si>
  <si>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</si>
  <si>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</si>
  <si>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</si>
  <si>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</si>
  <si>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</si>
  <si>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</si>
  <si>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</si>
  <si>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</si>
  <si>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</si>
  <si>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</si>
  <si>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</si>
  <si>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</si>
  <si>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</si>
  <si>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</si>
  <si>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</si>
  <si>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</si>
  <si>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</si>
  <si>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</si>
  <si>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</si>
  <si>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</si>
  <si>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</si>
  <si>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</si>
  <si>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</si>
  <si>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</si>
  <si>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</si>
  <si>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</si>
  <si>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</si>
  <si>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</si>
  <si>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</si>
  <si>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</si>
  <si>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</si>
  <si>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</si>
  <si>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</si>
  <si>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</si>
  <si>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</si>
  <si>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</si>
  <si>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</si>
  <si>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</si>
  <si>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</si>
  <si>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</si>
  <si>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</si>
  <si>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</si>
  <si>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</si>
  <si>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</si>
  <si>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</si>
  <si>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</si>
  <si>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</si>
  <si>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</si>
  <si>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</si>
  <si>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</si>
  <si>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</si>
  <si>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</si>
  <si>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</si>
  <si>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</si>
  <si>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</si>
  <si>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</si>
  <si>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</si>
  <si>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</si>
  <si>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</si>
  <si>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</si>
  <si>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</si>
  <si>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</si>
  <si>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</si>
  <si>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</si>
  <si>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</si>
  <si>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</si>
  <si>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</si>
  <si>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</si>
  <si>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</si>
  <si>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</si>
  <si>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</si>
  <si>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</si>
  <si>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</si>
  <si>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</si>
  <si>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</si>
  <si>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</si>
  <si>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</si>
  <si>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</si>
  <si>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</si>
  <si>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</si>
  <si>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</si>
  <si>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</si>
  <si>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</si>
  <si>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</si>
  <si>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</si>
  <si>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</si>
  <si>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</si>
  <si>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</si>
  <si>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</si>
  <si>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</si>
  <si>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</si>
  <si>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</si>
  <si>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</si>
  <si>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</si>
  <si>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</si>
  <si>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</si>
  <si>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</si>
  <si>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</si>
  <si>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</si>
  <si>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</si>
  <si>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</si>
  <si>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</si>
  <si>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</si>
  <si>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</si>
  <si>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</si>
  <si>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</si>
  <si>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</si>
  <si>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</si>
  <si>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</si>
  <si>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</si>
  <si>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</si>
  <si>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</si>
  <si>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</si>
  <si>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</si>
  <si>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</si>
  <si>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</si>
  <si>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</si>
  <si>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</si>
  <si>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</si>
  <si>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</si>
  <si>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</si>
  <si>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</si>
  <si>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</si>
  <si>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</si>
  <si>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</si>
  <si>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</si>
  <si>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</si>
  <si>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</si>
  <si>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</si>
  <si>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</si>
  <si>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</si>
  <si>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</si>
  <si>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</si>
  <si>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</si>
  <si>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</si>
  <si>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</si>
  <si>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</si>
  <si>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</si>
  <si>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</si>
  <si>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</si>
  <si>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</si>
  <si>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</si>
  <si>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</si>
  <si>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</si>
  <si>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</si>
  <si>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</si>
  <si>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</si>
  <si>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</si>
  <si>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</si>
  <si>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</si>
  <si>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</si>
  <si>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</si>
  <si>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</si>
  <si>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</si>
  <si>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</si>
  <si>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</si>
  <si>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</si>
  <si>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</si>
  <si>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</si>
  <si>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</si>
  <si>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</si>
  <si>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</si>
  <si>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</si>
  <si>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</si>
  <si>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</si>
  <si>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</si>
  <si>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</si>
  <si>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</si>
  <si>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</si>
  <si>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</si>
  <si>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</si>
  <si>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</si>
  <si>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</si>
  <si>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</si>
  <si>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</si>
  <si>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</si>
  <si>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</si>
  <si>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</si>
  <si>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</si>
  <si>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</si>
  <si>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</si>
  <si>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</si>
  <si>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</si>
  <si>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</si>
  <si>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</si>
  <si>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</si>
  <si>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</si>
  <si>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</si>
  <si>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</si>
  <si>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</si>
  <si>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</si>
  <si>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</si>
  <si>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</si>
  <si>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</si>
  <si>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</si>
  <si>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</si>
  <si>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</si>
  <si>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</si>
  <si>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</si>
  <si>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</si>
  <si>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</si>
  <si>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</si>
  <si>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</si>
  <si>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</si>
  <si>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</si>
  <si>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</si>
  <si>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</si>
  <si>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</si>
  <si>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</si>
  <si>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</si>
  <si>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</si>
  <si>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</si>
  <si>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</si>
  <si>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</si>
  <si>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</si>
  <si>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</si>
  <si>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</si>
  <si>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</si>
  <si>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</si>
  <si>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</si>
  <si>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</si>
  <si>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</si>
  <si>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</si>
  <si>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</si>
  <si>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</si>
  <si>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</si>
  <si>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</si>
  <si>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</si>
  <si>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</si>
  <si>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</si>
  <si>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</si>
  <si>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</si>
  <si>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</si>
  <si>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</si>
  <si>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</si>
  <si>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</si>
  <si>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</si>
  <si>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</si>
  <si>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</si>
  <si>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</si>
  <si>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</si>
  <si>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</si>
  <si>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</si>
  <si>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</si>
  <si>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</si>
  <si>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</si>
  <si>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</si>
  <si>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</si>
  <si>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</si>
  <si>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</si>
  <si>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</si>
  <si>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</si>
  <si>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</si>
  <si>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</si>
  <si>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</si>
  <si>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</si>
  <si>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</si>
  <si>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</si>
  <si>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</si>
  <si>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</si>
  <si>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</si>
  <si>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</si>
  <si>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</si>
  <si>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</si>
  <si>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</si>
  <si>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</si>
  <si>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</si>
  <si>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</si>
  <si>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</si>
  <si>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</si>
  <si>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</si>
  <si>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</si>
  <si>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</si>
  <si>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</si>
  <si>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</si>
  <si>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</si>
  <si>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</si>
  <si>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</si>
  <si>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</si>
  <si>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</si>
  <si>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</si>
  <si>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</si>
  <si>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</si>
  <si>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</si>
  <si>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</si>
  <si>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</si>
  <si>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</si>
  <si>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</si>
  <si>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</si>
  <si>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</si>
  <si>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</si>
  <si>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</si>
  <si>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</si>
  <si>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</si>
  <si>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</si>
  <si>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</si>
  <si>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</si>
  <si>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</si>
  <si>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</si>
  <si>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</si>
  <si>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</si>
  <si>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</si>
  <si>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</si>
  <si>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</si>
  <si>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</si>
  <si>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</si>
  <si>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</si>
  <si>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</si>
  <si>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</si>
  <si>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</si>
  <si>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</si>
  <si>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</si>
  <si>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</si>
  <si>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</si>
  <si>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</si>
  <si>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</si>
  <si>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</si>
  <si>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</si>
  <si>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</si>
  <si>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</si>
  <si>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</si>
  <si>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</si>
  <si>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</si>
  <si>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</si>
  <si>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</si>
  <si>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</si>
  <si>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</si>
  <si>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</si>
  <si>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</si>
  <si>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</si>
  <si>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</si>
  <si>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</si>
  <si>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</si>
  <si>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</si>
  <si>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</si>
  <si>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</si>
  <si>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</si>
  <si>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</si>
  <si>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</si>
  <si>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</si>
  <si>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</si>
  <si>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</si>
  <si>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</si>
  <si>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</si>
  <si>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</si>
  <si>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</si>
  <si>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</si>
  <si>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</si>
  <si>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</si>
  <si>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</si>
  <si>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</si>
  <si>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</si>
  <si>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</si>
  <si>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</si>
  <si>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</si>
  <si>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</si>
  <si>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</si>
  <si>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</si>
  <si>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</si>
  <si>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</si>
  <si>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</si>
  <si>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</si>
  <si>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</si>
  <si>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</si>
  <si>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</si>
  <si>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</si>
  <si>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</si>
  <si>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</si>
  <si>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</si>
  <si>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</si>
  <si>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</si>
  <si>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</si>
  <si>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</si>
  <si>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</si>
  <si>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</si>
  <si>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</si>
  <si>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</si>
  <si>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</si>
  <si>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</si>
  <si>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</si>
  <si>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</si>
  <si>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</si>
  <si>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</si>
  <si>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</si>
  <si>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</si>
  <si>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</si>
  <si>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</si>
  <si>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</si>
  <si>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</si>
  <si>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</si>
  <si>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</si>
  <si>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</si>
  <si>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</si>
  <si>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</si>
  <si>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</si>
  <si>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</si>
  <si>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</si>
  <si>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</si>
  <si>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</si>
  <si>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</si>
  <si>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</si>
  <si>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</si>
  <si>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</si>
  <si>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</si>
  <si>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</si>
  <si>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</si>
  <si>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</si>
  <si>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</si>
  <si>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</si>
  <si>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</si>
  <si>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</si>
  <si>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</si>
  <si>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</si>
  <si>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</si>
  <si>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</si>
  <si>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</si>
  <si>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</si>
  <si>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</si>
  <si>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</si>
  <si>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</si>
  <si>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</si>
  <si>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</si>
  <si>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</si>
  <si>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</si>
  <si>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</si>
  <si>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</si>
  <si>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</si>
  <si>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</si>
  <si>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</si>
  <si>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</si>
  <si>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</si>
  <si>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</si>
  <si>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</si>
  <si>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</si>
  <si>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</si>
  <si>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</si>
  <si>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</si>
  <si>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</si>
  <si>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</si>
  <si>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</si>
  <si>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</si>
  <si>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</si>
  <si>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</si>
  <si>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</si>
  <si>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</si>
  <si>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</si>
  <si>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</si>
  <si>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</si>
  <si>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</si>
  <si>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</si>
  <si>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</si>
  <si>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</si>
  <si>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</si>
  <si>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</si>
  <si>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</si>
  <si>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</si>
  <si>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</si>
  <si>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</si>
  <si>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</si>
  <si>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</si>
  <si>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</si>
  <si>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</si>
  <si>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</si>
  <si>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</si>
  <si>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</si>
  <si>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</si>
  <si>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</si>
  <si>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</si>
  <si>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</si>
  <si>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</si>
  <si>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</si>
  <si>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</si>
  <si>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</si>
  <si>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</si>
  <si>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</si>
  <si>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</si>
  <si>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</si>
  <si>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</si>
  <si>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</si>
  <si>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</si>
  <si>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</si>
  <si>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</si>
  <si>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</si>
  <si>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</si>
  <si>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</si>
  <si>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</si>
  <si>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</si>
  <si>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</si>
  <si>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</si>
  <si>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</si>
  <si>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</si>
  <si>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</si>
  <si>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</si>
  <si>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</si>
  <si>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</si>
  <si>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</si>
  <si>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</si>
  <si>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</si>
  <si>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</si>
  <si>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</si>
  <si>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</si>
  <si>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</si>
  <si>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</si>
  <si>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</si>
  <si>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</si>
  <si>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</si>
  <si>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</si>
  <si>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</si>
  <si>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</si>
  <si>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</si>
  <si>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</si>
  <si>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</si>
  <si>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</si>
  <si>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</si>
  <si>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</si>
  <si>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</si>
  <si>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</si>
  <si>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</si>
  <si>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</si>
  <si>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</si>
  <si>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</si>
  <si>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</si>
  <si>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</si>
  <si>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</si>
  <si>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</si>
  <si>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</si>
  <si>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</si>
  <si>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</si>
  <si>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</si>
  <si>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</si>
  <si>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</si>
  <si>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</si>
  <si>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</si>
  <si>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</si>
  <si>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</si>
  <si>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</si>
  <si>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</si>
  <si>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</si>
  <si>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</si>
  <si>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</si>
  <si>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</si>
  <si>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</si>
  <si>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</si>
  <si>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</si>
  <si>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</si>
  <si>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</si>
  <si>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</si>
  <si>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</si>
  <si>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</si>
  <si>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</si>
  <si>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</si>
  <si>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</si>
  <si>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</si>
  <si>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</si>
  <si>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</si>
  <si>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</si>
  <si>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</si>
  <si>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</si>
  <si>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</si>
  <si>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</si>
  <si>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</si>
  <si>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</si>
  <si>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</si>
  <si>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</si>
  <si>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</si>
  <si>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</si>
  <si>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</si>
  <si>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</si>
  <si>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</si>
  <si>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</si>
  <si>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</si>
  <si>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</si>
  <si>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</si>
  <si>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</si>
  <si>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</si>
  <si>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</si>
  <si>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</si>
  <si>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</si>
  <si>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</si>
  <si>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</si>
  <si>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</si>
  <si>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</si>
  <si>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</si>
  <si>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</si>
  <si>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</si>
  <si>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</si>
  <si>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</si>
  <si>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</si>
  <si>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</si>
  <si>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</si>
  <si>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</si>
  <si>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</si>
  <si>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</si>
  <si>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</si>
  <si>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</si>
  <si>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</si>
  <si>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</si>
  <si>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</si>
  <si>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</si>
  <si>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</si>
  <si>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</si>
  <si>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</si>
  <si>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</si>
  <si>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</si>
  <si>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</si>
  <si>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</si>
  <si>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</si>
  <si>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</si>
  <si>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</si>
  <si>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</si>
  <si>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</si>
  <si>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</si>
  <si>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</si>
  <si>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</si>
  <si>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</si>
  <si>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</si>
  <si>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</si>
  <si>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</si>
  <si>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</si>
  <si>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</si>
  <si>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</si>
  <si>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</si>
  <si>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</si>
  <si>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</si>
  <si>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</si>
  <si>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</si>
  <si>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</si>
  <si>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</si>
  <si>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</si>
  <si>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</si>
  <si>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</si>
  <si>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</si>
  <si>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</si>
  <si>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</si>
  <si>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</si>
  <si>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</si>
  <si>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</si>
  <si>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</si>
  <si>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</si>
  <si>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</si>
  <si>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</si>
  <si>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</si>
  <si>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</si>
  <si>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</si>
  <si>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</si>
  <si>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</si>
  <si>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</si>
  <si>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</si>
  <si>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</si>
  <si>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</si>
  <si>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</si>
  <si>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</si>
  <si>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</si>
  <si>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</si>
  <si>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</si>
  <si>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</si>
  <si>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</si>
  <si>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</si>
  <si>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</si>
  <si>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</si>
  <si>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</si>
  <si>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</si>
  <si>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</si>
  <si>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</si>
  <si>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</si>
  <si>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</si>
  <si>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</si>
  <si>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</si>
  <si>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</si>
  <si>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</si>
  <si>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</si>
  <si>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</si>
  <si>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</si>
  <si>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</si>
  <si>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</si>
  <si>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</si>
  <si>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</si>
  <si>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</si>
  <si>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</si>
  <si>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</si>
  <si>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</si>
  <si>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</si>
  <si>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</si>
  <si>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</si>
  <si>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</si>
  <si>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</si>
  <si>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</si>
  <si>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</si>
  <si>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</si>
  <si>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</si>
  <si>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</si>
  <si>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</si>
  <si>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</si>
  <si>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</si>
  <si>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</si>
  <si>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</si>
  <si>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</si>
  <si>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</si>
  <si>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</si>
  <si>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</si>
  <si>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</si>
  <si>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</si>
  <si>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</si>
  <si>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</si>
  <si>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</si>
  <si>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</si>
  <si>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</si>
  <si>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</si>
  <si>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</si>
  <si>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</si>
  <si>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</si>
  <si>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</si>
  <si>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</si>
  <si>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</si>
  <si>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</si>
  <si>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</si>
  <si>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</si>
  <si>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</si>
  <si>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</si>
  <si>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</si>
  <si>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</si>
  <si>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</si>
  <si>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</si>
  <si>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</si>
  <si>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</si>
  <si>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</si>
  <si>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</si>
  <si>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</si>
  <si>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</si>
  <si>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</si>
  <si>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</si>
  <si>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</si>
  <si>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</si>
  <si>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</si>
  <si>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</si>
  <si>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</si>
  <si>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</si>
  <si>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</si>
  <si>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</si>
  <si>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</si>
  <si>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</si>
  <si>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</si>
  <si>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</si>
  <si>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</si>
  <si>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</si>
  <si>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</si>
  <si>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</si>
  <si>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</si>
  <si>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</si>
  <si>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</si>
  <si>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</si>
  <si>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</si>
  <si>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</si>
  <si>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</si>
  <si>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</si>
  <si>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</si>
  <si>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</si>
  <si>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</si>
  <si>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</si>
  <si>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</si>
  <si>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</si>
  <si>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</si>
  <si>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</si>
  <si>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</si>
  <si>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</si>
  <si>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</si>
  <si>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</si>
  <si>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</si>
  <si>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</si>
  <si>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</si>
  <si>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</si>
  <si>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</si>
  <si>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</si>
  <si>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</si>
  <si>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</si>
  <si>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</si>
  <si>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</si>
  <si>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</si>
  <si>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</si>
  <si>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</si>
  <si>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</si>
  <si>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</si>
  <si>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</si>
  <si>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</si>
  <si>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</si>
  <si>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</si>
  <si>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</si>
  <si>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</si>
  <si>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</si>
  <si>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</si>
  <si>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</si>
  <si>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</si>
  <si>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</si>
  <si>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</si>
  <si>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</si>
  <si>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</si>
  <si>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</si>
  <si>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</si>
  <si>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</si>
  <si>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</si>
  <si>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</si>
  <si>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</si>
  <si>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</si>
  <si>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</si>
  <si>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</si>
  <si>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</si>
  <si>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</si>
  <si>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</si>
  <si>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</si>
  <si>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</si>
  <si>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</si>
  <si>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</si>
  <si>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</si>
  <si>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</si>
  <si>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</si>
  <si>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</si>
  <si>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</si>
  <si>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</si>
  <si>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</si>
  <si>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</si>
  <si>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</si>
  <si>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</si>
  <si>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</si>
  <si>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</si>
  <si>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</si>
  <si>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</si>
  <si>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</si>
  <si>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</si>
  <si>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</si>
  <si>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</si>
  <si>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</si>
  <si>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</si>
  <si>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</si>
  <si>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</si>
  <si>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</si>
  <si>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</si>
  <si>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</si>
  <si>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</si>
  <si>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</si>
  <si>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</si>
  <si>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</si>
  <si>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</si>
  <si>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</si>
  <si>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</si>
  <si>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</si>
  <si>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</si>
  <si>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</si>
  <si>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</si>
  <si>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</si>
  <si>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</si>
  <si>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</si>
  <si>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</si>
  <si>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</si>
  <si>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</si>
  <si>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</si>
  <si>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</si>
  <si>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</si>
  <si>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</si>
  <si>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</si>
  <si>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</si>
  <si>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</si>
  <si>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</si>
  <si>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</si>
  <si>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</si>
  <si>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</si>
  <si>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</si>
  <si>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</si>
  <si>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</si>
  <si>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</si>
  <si>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</si>
  <si>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</si>
  <si>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</si>
  <si>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</si>
  <si>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</si>
  <si>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</si>
  <si>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</si>
  <si>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</si>
  <si>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</si>
  <si>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</si>
  <si>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</si>
  <si>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</si>
  <si>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</si>
  <si>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</si>
  <si>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</si>
  <si>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</si>
  <si>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</si>
  <si>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</si>
  <si>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</si>
  <si>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</si>
  <si>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</si>
  <si>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</si>
  <si>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</si>
  <si>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</si>
  <si>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</si>
  <si>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</si>
  <si>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</si>
  <si>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</si>
  <si>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</si>
  <si>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</si>
  <si>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</si>
  <si>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</si>
  <si>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</si>
  <si>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</si>
  <si>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</si>
  <si>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</si>
  <si>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</si>
  <si>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</si>
  <si>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</si>
  <si>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</si>
  <si>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</si>
  <si>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</si>
  <si>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</si>
  <si>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</si>
  <si>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</si>
  <si>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</si>
  <si>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</si>
  <si>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</si>
  <si>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</si>
  <si>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</si>
  <si>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</si>
  <si>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</si>
  <si>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</si>
  <si>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</si>
  <si>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</si>
  <si>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</si>
  <si>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</si>
  <si>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</si>
  <si>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</si>
  <si>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</si>
  <si>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</si>
  <si>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</si>
  <si>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</si>
  <si>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</si>
  <si>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</si>
  <si>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</si>
  <si>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</si>
  <si>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</si>
  <si>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</si>
  <si>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</si>
  <si>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</si>
  <si>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</si>
  <si>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</si>
  <si>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</si>
  <si>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</si>
  <si>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</si>
  <si>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</si>
  <si>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</si>
  <si>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</si>
  <si>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</si>
  <si>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</si>
  <si>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</si>
  <si>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</si>
  <si>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</si>
  <si>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</si>
  <si>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</si>
  <si>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</si>
  <si>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</si>
  <si>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</si>
  <si>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</si>
  <si>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</si>
  <si>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</si>
  <si>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</si>
  <si>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</si>
  <si>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</si>
  <si>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</si>
  <si>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</si>
  <si>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</si>
  <si>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</si>
  <si>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</si>
  <si>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</si>
  <si>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</si>
  <si>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</si>
  <si>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</si>
  <si>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</si>
  <si>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</si>
  <si>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</si>
  <si>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</si>
  <si>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</si>
  <si>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</si>
  <si>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</si>
  <si>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</si>
  <si>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</si>
  <si>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</si>
  <si>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</si>
  <si>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</si>
  <si>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</si>
  <si>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</si>
  <si>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</si>
  <si>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</si>
  <si>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</si>
  <si>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</si>
  <si>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</si>
  <si>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</si>
  <si>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</si>
  <si>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</si>
  <si>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</si>
  <si>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</si>
  <si>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</si>
  <si>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</si>
  <si>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</si>
  <si>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</si>
  <si>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</si>
  <si>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</si>
  <si>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</si>
  <si>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</si>
  <si>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</si>
  <si>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</si>
  <si>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</si>
  <si>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</si>
  <si>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</si>
  <si>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</si>
  <si>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</si>
  <si>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</si>
  <si>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</si>
  <si>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</si>
  <si>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</si>
  <si>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</si>
  <si>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</si>
  <si>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</si>
  <si>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</si>
  <si>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</si>
  <si>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</si>
  <si>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</si>
  <si>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</si>
  <si>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</si>
  <si>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</si>
  <si>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</si>
  <si>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</si>
  <si>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</si>
  <si>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</si>
  <si>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</si>
  <si>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</si>
  <si>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</si>
  <si>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</si>
  <si>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</si>
  <si>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</si>
  <si>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</si>
  <si>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</si>
  <si>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</si>
  <si>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</si>
  <si>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</si>
  <si>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</si>
  <si>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</si>
  <si>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</si>
  <si>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</si>
  <si>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</si>
  <si>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</si>
  <si>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</si>
  <si>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</si>
  <si>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</si>
  <si>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</si>
  <si>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</si>
  <si>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</si>
  <si>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</si>
  <si>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</si>
  <si>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</si>
  <si>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</si>
  <si>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</si>
  <si>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</si>
  <si>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</si>
  <si>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</si>
  <si>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</si>
  <si>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</si>
  <si>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</si>
  <si>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</si>
  <si>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</si>
  <si>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</si>
  <si>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</si>
  <si>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</si>
  <si>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</si>
  <si>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</si>
  <si>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</si>
  <si>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</si>
  <si>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</si>
  <si>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</si>
  <si>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</si>
  <si>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</si>
  <si>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</si>
  <si>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</si>
  <si>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</si>
  <si>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</si>
  <si>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</si>
  <si>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</si>
  <si>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</si>
  <si>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</si>
  <si>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</si>
  <si>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</si>
  <si>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</si>
  <si>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</si>
  <si>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</si>
  <si>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</si>
  <si>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</si>
  <si>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</si>
  <si>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</si>
  <si>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</si>
  <si>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</si>
  <si>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</si>
  <si>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</si>
  <si>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</si>
  <si>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</si>
  <si>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</si>
  <si>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</si>
  <si>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</si>
  <si>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</si>
  <si>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</si>
  <si>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</si>
  <si>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</si>
  <si>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</si>
  <si>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</si>
  <si>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</si>
  <si>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</si>
  <si>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</si>
  <si>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</si>
  <si>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</si>
  <si>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</si>
  <si>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</si>
  <si>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</si>
  <si>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</si>
  <si>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</si>
  <si>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</si>
  <si>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</si>
  <si>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</si>
  <si>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</si>
  <si>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</si>
  <si>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</si>
  <si>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</si>
  <si>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</si>
  <si>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</si>
  <si>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</si>
  <si>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</si>
  <si>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</si>
  <si>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</si>
  <si>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</si>
  <si>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</si>
  <si>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</si>
  <si>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</si>
  <si>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</si>
  <si>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</si>
  <si>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</si>
  <si>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</si>
  <si>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</si>
  <si>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</si>
  <si>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</si>
  <si>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</si>
  <si>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</si>
  <si>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</si>
  <si>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</si>
  <si>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</si>
  <si>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</si>
  <si>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</si>
  <si>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</si>
  <si>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</si>
  <si>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</si>
  <si>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</si>
  <si>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</si>
  <si>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</si>
  <si>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</si>
  <si>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</si>
  <si>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</si>
  <si>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</si>
  <si>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</si>
  <si>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</si>
  <si>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</si>
  <si>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</si>
  <si>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</si>
  <si>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</si>
  <si>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</si>
  <si>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</si>
  <si>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</si>
  <si>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</si>
  <si>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</si>
  <si>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</si>
  <si>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</si>
  <si>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</si>
  <si>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</si>
  <si>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</si>
  <si>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</si>
  <si>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</si>
  <si>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</si>
  <si>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</si>
  <si>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</si>
  <si>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</si>
  <si>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</si>
  <si>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</si>
  <si>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</si>
  <si>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</si>
  <si>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</si>
  <si>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</si>
  <si>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</si>
  <si>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</si>
  <si>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</si>
  <si>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</si>
  <si>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</si>
  <si>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</si>
  <si>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</si>
  <si>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</si>
  <si>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</si>
  <si>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</si>
  <si>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</si>
  <si>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</si>
  <si>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</si>
  <si>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</si>
  <si>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</si>
  <si>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</si>
  <si>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</si>
  <si>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</si>
  <si>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</si>
  <si>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</si>
  <si>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</si>
  <si>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</si>
  <si>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</si>
  <si>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</si>
  <si>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</si>
  <si>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</si>
  <si>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</si>
  <si>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</si>
  <si>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</si>
  <si>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</si>
  <si>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</si>
  <si>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</si>
  <si>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</si>
  <si>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</si>
  <si>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</si>
  <si>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</si>
  <si>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</si>
  <si>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</si>
  <si>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</si>
  <si>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</si>
  <si>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</si>
  <si>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</si>
  <si>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</si>
  <si>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</si>
  <si>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</si>
  <si>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</si>
  <si>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</si>
  <si>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</si>
  <si>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</si>
  <si>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</si>
  <si>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</si>
  <si>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</si>
  <si>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</si>
  <si>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</si>
  <si>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</si>
  <si>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</si>
  <si>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</si>
  <si>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</si>
  <si>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</si>
  <si>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</si>
  <si>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</si>
  <si>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</si>
  <si>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</si>
  <si>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</si>
  <si>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</si>
  <si>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</si>
  <si>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</si>
  <si>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</si>
  <si>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</si>
  <si>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</si>
  <si>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</si>
  <si>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</si>
  <si>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</si>
  <si>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</si>
  <si>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</si>
  <si>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</si>
  <si>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</si>
  <si>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</si>
  <si>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</si>
  <si>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</si>
  <si>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</si>
  <si>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</si>
  <si>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</si>
  <si>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</si>
  <si>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</si>
  <si>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</si>
  <si>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</si>
  <si>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</si>
  <si>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</si>
  <si>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</si>
  <si>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</si>
  <si>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</si>
  <si>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</si>
  <si>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</si>
  <si>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</si>
  <si>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</si>
  <si>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</si>
  <si>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</si>
  <si>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</si>
  <si>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</si>
  <si>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</si>
  <si>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</si>
  <si>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</si>
  <si>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</si>
  <si>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</si>
  <si>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</si>
  <si>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</si>
  <si>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</si>
  <si>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</si>
  <si>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</si>
  <si>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</si>
  <si>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</si>
  <si>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</si>
  <si>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</si>
  <si>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</si>
  <si>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</si>
  <si>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</si>
  <si>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</si>
  <si>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</si>
  <si>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</si>
  <si>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</si>
  <si>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</si>
  <si>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</si>
  <si>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</si>
  <si>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</si>
  <si>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</si>
  <si>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</si>
  <si>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</si>
  <si>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</si>
  <si>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</si>
  <si>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</si>
  <si>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</si>
  <si>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</si>
  <si>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</si>
  <si>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</si>
  <si>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</si>
  <si>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</si>
  <si>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</si>
  <si>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</si>
  <si>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</si>
  <si>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</si>
  <si>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</si>
  <si>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</si>
  <si>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</si>
  <si>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</si>
  <si>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</si>
  <si>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</si>
  <si>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</si>
  <si>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</si>
  <si>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</si>
  <si>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</si>
  <si>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</si>
  <si>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</si>
  <si>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</si>
  <si>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</si>
  <si>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</si>
  <si>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</si>
  <si>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</si>
  <si>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</si>
  <si>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</si>
  <si>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</si>
  <si>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</si>
  <si>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</si>
  <si>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</si>
  <si>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</si>
  <si>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</si>
  <si>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</si>
  <si>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</si>
  <si>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</si>
  <si>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</si>
  <si>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</si>
  <si>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</si>
  <si>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</si>
  <si>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</si>
  <si>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</si>
  <si>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</si>
  <si>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</si>
  <si>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</si>
  <si>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</si>
  <si>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</si>
  <si>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</si>
  <si>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</si>
  <si>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</si>
  <si>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</si>
  <si>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</si>
  <si>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</si>
  <si>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</si>
  <si>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</si>
  <si>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</si>
  <si>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</si>
  <si>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</si>
  <si>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</si>
  <si>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</si>
  <si>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</si>
  <si>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</si>
  <si>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</si>
  <si>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</si>
  <si>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</si>
  <si>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</si>
  <si>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</si>
  <si>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</si>
  <si>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</si>
  <si>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</si>
  <si>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</si>
  <si>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</si>
  <si>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</si>
  <si>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</si>
  <si>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</si>
  <si>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</si>
  <si>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</si>
  <si>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</si>
  <si>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</si>
  <si>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</si>
  <si>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</si>
  <si>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</si>
  <si>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</si>
  <si>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</si>
  <si>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</si>
  <si>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</si>
  <si>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</si>
  <si>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</si>
  <si>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</si>
  <si>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</si>
  <si>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</si>
  <si>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</si>
  <si>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</si>
  <si>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</si>
  <si>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</si>
  <si>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</si>
  <si>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</si>
  <si>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</si>
  <si>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</si>
  <si>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</si>
  <si>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</si>
  <si>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</si>
  <si>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</si>
  <si>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</si>
  <si>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</si>
  <si>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</si>
  <si>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</si>
  <si>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</si>
  <si>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</si>
  <si>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</si>
  <si>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</si>
  <si>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</si>
  <si>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</si>
  <si>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</si>
  <si>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</si>
  <si>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</si>
  <si>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</si>
  <si>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</si>
  <si>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</si>
  <si>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</si>
  <si>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</si>
  <si>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</si>
  <si>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</si>
  <si>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</si>
  <si>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</si>
  <si>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</si>
  <si>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</si>
  <si>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</si>
  <si>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</si>
  <si>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</si>
  <si>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</si>
  <si>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</si>
  <si>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</si>
  <si>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</si>
  <si>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</si>
  <si>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</si>
  <si>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</si>
  <si>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</si>
  <si>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</si>
  <si>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</si>
  <si>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</si>
  <si>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</si>
  <si>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</si>
  <si>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</si>
  <si>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</si>
  <si>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</si>
  <si>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</si>
  <si>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</si>
  <si>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</si>
  <si>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</si>
  <si>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</si>
  <si>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</si>
  <si>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</si>
  <si>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</si>
  <si>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</si>
  <si>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</si>
  <si>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</si>
  <si>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</si>
  <si>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</si>
  <si>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</si>
  <si>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</si>
  <si>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</si>
  <si>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</si>
  <si>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</si>
  <si>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</si>
  <si>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</si>
  <si>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</si>
  <si>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</si>
  <si>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</si>
  <si>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</si>
  <si>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</si>
  <si>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</si>
  <si>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</si>
  <si>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</si>
  <si>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</si>
  <si>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</si>
  <si>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</si>
  <si>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</si>
  <si>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</si>
  <si>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</si>
  <si>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</si>
  <si>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</si>
  <si>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</si>
  <si>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</si>
  <si>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</si>
  <si>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</si>
  <si>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</si>
  <si>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</si>
  <si>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</si>
  <si>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</si>
  <si>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</si>
  <si>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</si>
  <si>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</si>
  <si>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</si>
  <si>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</si>
  <si>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</si>
  <si>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</si>
  <si>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</si>
  <si>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</si>
  <si>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</si>
  <si>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</si>
  <si>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</si>
  <si>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</si>
  <si>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</si>
  <si>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</si>
  <si>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</si>
  <si>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</si>
  <si>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</si>
  <si>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</si>
  <si>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</si>
  <si>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</si>
  <si>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</si>
  <si>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</si>
  <si>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</si>
  <si>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</si>
  <si>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</si>
  <si>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</si>
  <si>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</si>
  <si>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</si>
  <si>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</si>
  <si>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</si>
  <si>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</si>
  <si>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</si>
  <si>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</si>
  <si>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</si>
  <si>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</si>
  <si>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</si>
  <si>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</si>
  <si>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</si>
  <si>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</si>
  <si>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</si>
  <si>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</si>
  <si>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</si>
  <si>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</si>
  <si>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</si>
  <si>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</si>
  <si>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</si>
  <si>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</si>
  <si>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</si>
  <si>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</si>
  <si>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</si>
  <si>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</si>
  <si>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</si>
  <si>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</si>
  <si>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</si>
  <si>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</si>
  <si>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</si>
  <si>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</si>
  <si>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</si>
  <si>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</si>
  <si>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</si>
  <si>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</si>
  <si>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</si>
  <si>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</si>
  <si>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</si>
  <si>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</si>
  <si>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</si>
  <si>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</si>
  <si>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</si>
  <si>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</si>
  <si>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</si>
  <si>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</si>
  <si>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</si>
  <si>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</si>
  <si>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</si>
  <si>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</si>
  <si>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</si>
  <si>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</si>
  <si>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</si>
  <si>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</si>
  <si>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</si>
  <si>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</si>
  <si>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</si>
  <si>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</si>
  <si>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</si>
  <si>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</si>
  <si>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</si>
  <si>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</si>
  <si>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</si>
  <si>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</si>
  <si>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</si>
  <si>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</si>
  <si>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</si>
  <si>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</si>
  <si>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</si>
  <si>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</si>
  <si>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</si>
  <si>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</si>
  <si>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</si>
  <si>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</si>
  <si>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</si>
  <si>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</si>
  <si>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</si>
  <si>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</si>
  <si>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</si>
  <si>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</si>
  <si>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</si>
  <si>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</si>
  <si>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</si>
  <si>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</si>
  <si>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</si>
  <si>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</si>
  <si>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</si>
  <si>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</si>
  <si>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</si>
  <si>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</si>
  <si>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</si>
  <si>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</si>
  <si>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</si>
  <si>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</si>
  <si>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</si>
  <si>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</si>
  <si>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</si>
  <si>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</si>
  <si>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</si>
  <si>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</si>
  <si>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</si>
  <si>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</si>
  <si>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</si>
  <si>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</si>
  <si>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</si>
  <si>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</si>
  <si>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</si>
  <si>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</si>
  <si>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</si>
  <si>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</si>
  <si>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</si>
  <si>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</si>
  <si>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</si>
  <si>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</si>
  <si>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</si>
  <si>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</si>
  <si>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</si>
  <si>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</si>
  <si>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</si>
  <si>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</si>
  <si>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</si>
  <si>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</si>
  <si>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</si>
  <si>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</si>
  <si>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</si>
  <si>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</si>
  <si>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</si>
  <si>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</si>
  <si>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</si>
  <si>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</si>
  <si>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</si>
  <si>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</si>
  <si>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</si>
  <si>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</si>
  <si>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</si>
  <si>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</si>
  <si>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</si>
  <si>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</si>
  <si>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</si>
  <si>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</si>
  <si>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</si>
  <si>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</si>
  <si>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</si>
  <si>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</si>
  <si>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</si>
  <si>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</si>
  <si>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</si>
  <si>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</si>
  <si>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</si>
  <si>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</si>
  <si>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</si>
  <si>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</si>
  <si>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</si>
  <si>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</si>
  <si>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</si>
  <si>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</si>
  <si>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</si>
  <si>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</si>
  <si>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</si>
  <si>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</si>
  <si>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</si>
  <si>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</si>
  <si>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</si>
  <si>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</si>
  <si>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</si>
  <si>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</si>
  <si>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</si>
  <si>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</si>
  <si>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</si>
  <si>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</si>
  <si>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</si>
  <si>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</si>
  <si>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</si>
  <si>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</si>
  <si>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</si>
  <si>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</si>
  <si>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</si>
  <si>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</si>
  <si>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</si>
  <si>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</si>
  <si>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</si>
  <si>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</si>
  <si>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</si>
  <si>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</si>
  <si>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</si>
  <si>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</si>
  <si>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</si>
  <si>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</si>
  <si>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</si>
  <si>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</si>
  <si>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</si>
  <si>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</si>
  <si>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</si>
  <si>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</si>
  <si>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</si>
  <si>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</si>
  <si>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</si>
  <si>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</si>
  <si>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</si>
  <si>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</si>
  <si>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</si>
  <si>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</si>
  <si>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</si>
  <si>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</si>
  <si>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</si>
  <si>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</si>
  <si>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</si>
  <si>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</si>
  <si>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</si>
  <si>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</si>
  <si>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</si>
  <si>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</si>
  <si>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</si>
  <si>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</si>
  <si>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</si>
  <si>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</si>
  <si>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</si>
  <si>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</si>
  <si>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</si>
  <si>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</si>
  <si>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</si>
  <si>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</si>
  <si>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</si>
  <si>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</si>
  <si>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</si>
  <si>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</si>
  <si>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</si>
  <si>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</si>
  <si>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</si>
  <si>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</si>
  <si>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</si>
  <si>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</si>
  <si>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</si>
  <si>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</si>
  <si>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</si>
  <si>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</si>
  <si>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</si>
  <si>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</si>
  <si>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</si>
  <si>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</si>
  <si>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</si>
  <si>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</si>
  <si>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</si>
  <si>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</si>
  <si>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</si>
  <si>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</si>
  <si>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</si>
  <si>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</si>
  <si>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</si>
  <si>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</si>
  <si>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</si>
  <si>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</si>
  <si>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</si>
  <si>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</si>
  <si>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</si>
  <si>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</si>
  <si>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</si>
  <si>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</si>
  <si>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</si>
  <si>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</si>
  <si>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</si>
  <si>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</si>
  <si>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</si>
  <si>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</si>
  <si>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</si>
  <si>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</si>
  <si>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</si>
  <si>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</si>
  <si>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</si>
  <si>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</si>
  <si>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</si>
  <si>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</si>
  <si>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</si>
  <si>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</si>
  <si>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</si>
  <si>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</si>
  <si>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</si>
  <si>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</si>
  <si>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</si>
  <si>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</si>
  <si>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</si>
  <si>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</si>
  <si>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</si>
  <si>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</si>
  <si>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</si>
  <si>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</si>
  <si>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</si>
  <si>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</si>
  <si>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</si>
  <si>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</si>
  <si>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</si>
  <si>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</si>
  <si>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</si>
  <si>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</si>
  <si>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</si>
  <si>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</si>
  <si>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</si>
  <si>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</si>
  <si>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</si>
  <si>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</si>
  <si>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</si>
  <si>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</si>
  <si>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</si>
  <si>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</si>
  <si>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</si>
  <si>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</si>
  <si>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</si>
  <si>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</si>
  <si>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</si>
  <si>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</si>
  <si>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</si>
  <si>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</si>
  <si>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</si>
  <si>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</si>
  <si>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</si>
  <si>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</si>
  <si>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</si>
  <si>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</si>
  <si>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</si>
  <si>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</si>
  <si>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</si>
  <si>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</si>
  <si>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</si>
  <si>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</si>
  <si>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</si>
  <si>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</si>
  <si>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</si>
  <si>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</si>
  <si>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</si>
  <si>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</si>
  <si>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</si>
  <si>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</si>
  <si>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</si>
  <si>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</si>
  <si>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</si>
  <si>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</si>
  <si>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</si>
  <si>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</si>
  <si>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</si>
  <si>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</si>
  <si>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</si>
  <si>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</si>
  <si>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</si>
  <si>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</si>
  <si>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</si>
  <si>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</si>
  <si>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</si>
  <si>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</si>
  <si>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</si>
  <si>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</si>
  <si>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</si>
  <si>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</si>
  <si>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</si>
  <si>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</si>
  <si>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</si>
  <si>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</si>
  <si>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</si>
  <si>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</si>
  <si>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</si>
  <si>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</si>
  <si>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</si>
  <si>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</si>
  <si>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</si>
  <si>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</si>
  <si>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</si>
  <si>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</si>
  <si>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</si>
  <si>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</si>
  <si>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</si>
  <si>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</si>
  <si>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</si>
  <si>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</si>
  <si>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</si>
  <si>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</si>
  <si>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</si>
  <si>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</si>
  <si>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</si>
  <si>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</si>
  <si>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</si>
  <si>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</si>
  <si>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</si>
  <si>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</si>
  <si>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</si>
  <si>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</si>
  <si>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</si>
  <si>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</si>
  <si>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</si>
  <si>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</si>
  <si>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</si>
  <si>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</si>
  <si>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</si>
  <si>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</si>
  <si>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</si>
  <si>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</si>
  <si>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</si>
  <si>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</si>
  <si>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</si>
  <si>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</si>
  <si>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</si>
  <si>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</si>
  <si>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</si>
  <si>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</si>
  <si>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</si>
  <si>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</si>
  <si>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</si>
  <si>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</si>
  <si>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</si>
  <si>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</si>
  <si>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</si>
  <si>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</si>
  <si>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</si>
  <si>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</si>
  <si>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</si>
  <si>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</si>
  <si>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</si>
  <si>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</si>
  <si>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</si>
  <si>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</si>
  <si>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</si>
  <si>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</si>
  <si>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</si>
  <si>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</si>
  <si>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</si>
  <si>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</si>
  <si>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</si>
  <si>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</si>
  <si>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</si>
  <si>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</si>
  <si>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</si>
  <si>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</si>
  <si>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</si>
  <si>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</si>
  <si>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</si>
  <si>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</si>
  <si>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</si>
  <si>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</si>
  <si>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</si>
  <si>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</si>
  <si>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</si>
  <si>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</si>
  <si>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</si>
  <si>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</si>
  <si>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</si>
  <si>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</si>
  <si>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</si>
  <si>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</si>
  <si>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</si>
  <si>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</si>
  <si>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</si>
  <si>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</si>
  <si>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</si>
  <si>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</si>
  <si>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</si>
  <si>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</si>
  <si>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</si>
  <si>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</si>
  <si>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</si>
  <si>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</si>
  <si>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</si>
  <si>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</si>
  <si>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</si>
  <si>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</si>
  <si>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</si>
  <si>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</si>
  <si>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</si>
  <si>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</si>
  <si>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</si>
  <si>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</si>
  <si>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</si>
  <si>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</si>
  <si>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</si>
  <si>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</si>
  <si>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</si>
  <si>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</si>
  <si>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</si>
  <si>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</si>
  <si>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</si>
  <si>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</si>
  <si>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</si>
  <si>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</si>
  <si>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</si>
  <si>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</si>
  <si>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</si>
  <si>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</si>
  <si>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</si>
  <si>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</si>
  <si>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</si>
  <si>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</si>
  <si>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</si>
  <si>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</si>
  <si>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</si>
  <si>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</si>
  <si>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</si>
  <si>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</si>
  <si>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</si>
  <si>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</si>
  <si>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</si>
  <si>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</si>
  <si>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</si>
  <si>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</si>
  <si>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</si>
  <si>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</si>
  <si>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</si>
  <si>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</si>
  <si>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</si>
  <si>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</si>
  <si>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</si>
  <si>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</si>
  <si>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</si>
  <si>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</si>
  <si>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</si>
  <si>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</si>
  <si>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</si>
  <si>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</si>
  <si>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</si>
  <si>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</si>
  <si>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</si>
  <si>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</si>
  <si>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</si>
  <si>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</si>
  <si>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</si>
  <si>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</si>
  <si>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</si>
  <si>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</si>
  <si>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</si>
  <si>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</si>
  <si>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</si>
  <si>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</si>
  <si>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</si>
  <si>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</si>
  <si>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</si>
  <si>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</si>
  <si>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</si>
  <si>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</si>
  <si>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</si>
  <si>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</si>
  <si>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</si>
  <si>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</si>
  <si>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</si>
  <si>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</si>
  <si>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</si>
  <si>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</si>
  <si>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</si>
  <si>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</si>
  <si>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</si>
  <si>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</si>
  <si>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</si>
  <si>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</si>
  <si>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</si>
  <si>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</si>
  <si>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</si>
  <si>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</si>
  <si>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</si>
  <si>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</si>
  <si>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</si>
  <si>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</si>
  <si>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</si>
  <si>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</si>
  <si>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</si>
  <si>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</si>
  <si>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</si>
  <si>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</si>
  <si>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</si>
  <si>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</si>
  <si>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</si>
  <si>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</si>
  <si>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</si>
  <si>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</si>
  <si>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</si>
  <si>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</si>
  <si>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</si>
  <si>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</si>
  <si>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</si>
  <si>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</si>
  <si>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</si>
  <si>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</si>
  <si>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</si>
  <si>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</si>
  <si>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</si>
  <si>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</si>
  <si>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</si>
  <si>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</si>
  <si>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</si>
  <si>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</si>
  <si>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</si>
  <si>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</si>
  <si>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</si>
  <si>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</si>
  <si>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</si>
  <si>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</si>
  <si>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</si>
  <si>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</si>
  <si>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</si>
  <si>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</si>
  <si>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</si>
  <si>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</si>
  <si>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</si>
  <si>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</si>
  <si>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</si>
  <si>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</si>
  <si>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</si>
  <si>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</si>
  <si>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</si>
  <si>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</si>
  <si>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</si>
  <si>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</si>
  <si>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</si>
  <si>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</si>
  <si>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</si>
  <si>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</si>
  <si>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</si>
  <si>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</si>
  <si>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</si>
  <si>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</si>
  <si>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</si>
  <si>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</si>
  <si>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</si>
  <si>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</si>
  <si>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</si>
  <si>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</si>
  <si>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</si>
  <si>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</si>
  <si>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</si>
  <si>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</si>
  <si>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</si>
  <si>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</si>
  <si>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</si>
  <si>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</si>
  <si>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</si>
  <si>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</si>
  <si>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</si>
  <si>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</si>
  <si>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</si>
  <si>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</si>
  <si>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</si>
  <si>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</si>
  <si>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</si>
  <si>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</si>
  <si>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</si>
  <si>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</si>
  <si>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</si>
  <si>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</si>
  <si>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</si>
  <si>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</si>
  <si>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</si>
  <si>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</si>
  <si>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</si>
  <si>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</si>
  <si>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</si>
  <si>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</si>
  <si>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</si>
  <si>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</si>
  <si>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</si>
  <si>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</si>
  <si>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</si>
  <si>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</si>
  <si>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</si>
  <si>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</si>
  <si>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</si>
  <si>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</si>
  <si>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</si>
  <si>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</si>
  <si>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</si>
  <si>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</si>
  <si>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</si>
  <si>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</si>
  <si>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</si>
  <si>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</si>
  <si>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</si>
  <si>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</si>
  <si>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</si>
  <si>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</si>
  <si>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</si>
  <si>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</si>
  <si>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</si>
  <si>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</si>
  <si>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</si>
  <si>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</si>
  <si>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</si>
  <si>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</si>
  <si>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</si>
  <si>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</si>
  <si>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</si>
  <si>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</si>
  <si>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</si>
  <si>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</si>
  <si>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</si>
  <si>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</si>
  <si>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</si>
  <si>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</si>
  <si>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</si>
  <si>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</si>
  <si>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</si>
  <si>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</si>
  <si>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</si>
  <si>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</si>
  <si>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</si>
  <si>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</si>
  <si>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</si>
  <si>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</si>
  <si>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</si>
  <si>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</si>
  <si>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</si>
  <si>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</si>
  <si>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</si>
  <si>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</si>
  <si>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</si>
  <si>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</si>
  <si>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</si>
  <si>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</si>
  <si>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</si>
  <si>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</si>
  <si>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</si>
  <si>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</si>
  <si>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</si>
  <si>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</si>
  <si>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</si>
  <si>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</si>
  <si>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</si>
  <si>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</si>
  <si>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</si>
  <si>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</si>
  <si>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</si>
  <si>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</si>
  <si>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</si>
  <si>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</si>
  <si>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</si>
  <si>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</si>
  <si>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</si>
  <si>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</si>
  <si>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</si>
  <si>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</si>
  <si>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</si>
  <si>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</si>
  <si>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</si>
  <si>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</si>
  <si>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</si>
  <si>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</si>
  <si>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</si>
  <si>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</si>
  <si>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</si>
  <si>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</si>
  <si>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</si>
  <si>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</si>
  <si>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</si>
  <si>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</si>
  <si>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</si>
  <si>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</si>
  <si>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</si>
  <si>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</si>
  <si>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</si>
  <si>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</si>
  <si>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</si>
  <si>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</si>
  <si>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</si>
  <si>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</si>
  <si>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</si>
  <si>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</si>
  <si>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</si>
  <si>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</si>
  <si>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</si>
  <si>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</si>
  <si>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</si>
  <si>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</si>
  <si>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</si>
  <si>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</si>
  <si>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</si>
  <si>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</si>
  <si>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</si>
  <si>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</si>
  <si>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</si>
  <si>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</si>
  <si>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</si>
  <si>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</si>
  <si>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</si>
  <si>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</si>
  <si>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</si>
  <si>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</si>
  <si>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</si>
  <si>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</si>
  <si>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</si>
  <si>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</si>
  <si>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</si>
  <si>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</si>
  <si>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</si>
  <si>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</si>
  <si>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</si>
  <si>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</si>
  <si>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</si>
  <si>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</si>
  <si>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</si>
  <si>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</si>
  <si>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</si>
  <si>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</si>
  <si>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</si>
  <si>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</si>
  <si>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</si>
  <si>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</si>
  <si>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</si>
  <si>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</si>
  <si>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</si>
  <si>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</si>
  <si>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</si>
  <si>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</si>
  <si>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</si>
  <si>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</si>
  <si>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</si>
  <si>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</si>
  <si>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</si>
  <si>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</si>
  <si>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</si>
  <si>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</si>
  <si>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</si>
  <si>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</si>
  <si>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</si>
  <si>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</si>
  <si>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</si>
  <si>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</si>
  <si>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</si>
  <si>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</si>
  <si>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</si>
  <si>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</si>
  <si>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</si>
  <si>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</si>
  <si>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</si>
  <si>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</si>
  <si>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</si>
  <si>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</si>
  <si>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</si>
  <si>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</si>
  <si>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</si>
  <si>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</si>
  <si>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</si>
  <si>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</si>
  <si>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</si>
  <si>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</si>
  <si>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</si>
  <si>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</si>
  <si>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</si>
  <si>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</si>
  <si>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</si>
  <si>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</si>
  <si>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</si>
  <si>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</si>
  <si>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</si>
  <si>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</si>
  <si>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</si>
  <si>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</si>
  <si>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</si>
  <si>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</si>
  <si>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</si>
  <si>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</si>
  <si>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</si>
  <si>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</si>
  <si>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</si>
  <si>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</si>
  <si>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</si>
  <si>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</si>
  <si>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</si>
  <si>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</si>
  <si>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</si>
  <si>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</si>
  <si>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</si>
  <si>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</si>
  <si>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</si>
  <si>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</si>
  <si>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</si>
  <si>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</si>
  <si>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</si>
  <si>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</si>
  <si>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</si>
  <si>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</si>
  <si>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</si>
  <si>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</si>
  <si>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</si>
  <si>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</si>
  <si>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</si>
  <si>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</si>
  <si>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</si>
  <si>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</si>
  <si>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</si>
  <si>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</si>
  <si>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</si>
  <si>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</si>
  <si>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</si>
  <si>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</si>
  <si>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</si>
  <si>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</si>
  <si>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</si>
  <si>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</si>
  <si>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</si>
  <si>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</si>
  <si>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</si>
  <si>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</si>
  <si>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</si>
  <si>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</si>
  <si>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</si>
  <si>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</si>
  <si>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</si>
  <si>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</si>
  <si>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</si>
  <si>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</si>
  <si>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</si>
  <si>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</si>
  <si>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</si>
  <si>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</si>
  <si>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</si>
  <si>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</si>
  <si>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</si>
  <si>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</si>
  <si>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</si>
  <si>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</si>
  <si>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</si>
  <si>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</si>
  <si>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</si>
  <si>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</si>
  <si>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</si>
  <si>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</si>
  <si>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</si>
  <si>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</si>
  <si>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</si>
  <si>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</si>
  <si>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</si>
  <si>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</si>
  <si>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</si>
  <si>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</si>
  <si>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</si>
  <si>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</si>
  <si>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</si>
  <si>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</si>
  <si>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</si>
  <si>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</si>
  <si>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</si>
  <si>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</si>
  <si>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</si>
  <si>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</si>
  <si>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</si>
  <si>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</si>
  <si>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</si>
  <si>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</si>
  <si>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</si>
  <si>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</si>
  <si>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</si>
  <si>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</si>
  <si>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</si>
  <si>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</si>
  <si>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</si>
  <si>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</si>
  <si>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</si>
  <si>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</si>
  <si>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</si>
  <si>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</si>
  <si>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</si>
  <si>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</si>
  <si>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</si>
  <si>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</si>
  <si>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</si>
  <si>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</si>
  <si>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</si>
  <si>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</si>
  <si>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</si>
  <si>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</si>
  <si>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</si>
  <si>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</si>
  <si>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</si>
  <si>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</si>
  <si>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</si>
  <si>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</si>
  <si>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</si>
  <si>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</si>
  <si>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</si>
  <si>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</si>
  <si>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</si>
  <si>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</si>
  <si>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</si>
  <si>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</si>
  <si>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</si>
  <si>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</si>
  <si>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</si>
  <si>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</si>
  <si>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</si>
  <si>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</si>
  <si>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</si>
  <si>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</si>
  <si>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</si>
  <si>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</si>
  <si>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</si>
  <si>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</si>
  <si>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</si>
  <si>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</si>
  <si>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</si>
  <si>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</si>
  <si>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</si>
  <si>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</si>
  <si>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</si>
  <si>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</si>
  <si>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</si>
  <si>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</si>
  <si>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</si>
  <si>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</si>
  <si>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</si>
  <si>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</si>
  <si>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</si>
  <si>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</si>
  <si>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</si>
  <si>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</si>
  <si>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</si>
  <si>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</si>
  <si>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</si>
  <si>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</si>
  <si>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</si>
  <si>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</si>
  <si>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</si>
  <si>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</si>
  <si>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</si>
  <si>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</si>
  <si>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</si>
  <si>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</si>
  <si>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</si>
  <si>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</si>
  <si>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</si>
  <si>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</si>
  <si>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</si>
  <si>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</si>
  <si>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</si>
  <si>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</si>
  <si>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</si>
  <si>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</si>
  <si>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</si>
  <si>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</si>
  <si>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</si>
  <si>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</si>
  <si>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</si>
  <si>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</si>
  <si>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</si>
  <si>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</si>
  <si>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</si>
  <si>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</si>
  <si>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</si>
  <si>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</si>
  <si>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</si>
  <si>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</si>
  <si>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</si>
  <si>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</si>
  <si>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</si>
  <si>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</si>
  <si>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</si>
  <si>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</si>
  <si>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</si>
  <si>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</si>
  <si>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</si>
  <si>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</si>
  <si>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</si>
  <si>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</si>
  <si>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</si>
  <si>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</si>
  <si>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</si>
  <si>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</si>
  <si>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</si>
  <si>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</si>
  <si>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</si>
  <si>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</si>
  <si>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</si>
  <si>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</si>
  <si>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</si>
  <si>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</si>
  <si>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</si>
  <si>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</si>
  <si>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</si>
  <si>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</si>
  <si>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</si>
  <si>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</si>
  <si>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</si>
  <si>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</si>
  <si>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</si>
  <si>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</si>
  <si>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</si>
  <si>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</si>
  <si>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</si>
  <si>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</si>
  <si>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</si>
  <si>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</si>
  <si>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</si>
  <si>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</si>
  <si>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</si>
  <si>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</si>
  <si>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</si>
  <si>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</si>
  <si>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</si>
  <si>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</si>
  <si>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</si>
  <si>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</si>
  <si>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</si>
  <si>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</si>
  <si>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</si>
  <si>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</si>
  <si>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</si>
  <si>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</si>
  <si>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</si>
  <si>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</si>
  <si>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</si>
  <si>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</si>
  <si>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</si>
  <si>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</si>
  <si>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</si>
  <si>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</si>
  <si>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</si>
  <si>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</si>
  <si>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</si>
  <si>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</si>
  <si>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</si>
  <si>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</si>
  <si>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</si>
  <si>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</si>
  <si>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</si>
  <si>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</si>
  <si>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</si>
  <si>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</si>
  <si>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</si>
  <si>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</si>
  <si>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</si>
  <si>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</si>
  <si>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</si>
  <si>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</si>
  <si>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</si>
  <si>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</si>
  <si>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</si>
  <si>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</si>
  <si>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</si>
  <si>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</si>
  <si>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</si>
  <si>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</si>
  <si>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</si>
  <si>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</si>
  <si>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</si>
  <si>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</si>
  <si>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</si>
  <si>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</si>
  <si>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</si>
  <si>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</si>
  <si>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</si>
  <si>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</si>
  <si>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</si>
  <si>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</si>
  <si>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</si>
  <si>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</si>
  <si>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</si>
  <si>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</si>
  <si>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</si>
  <si>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</si>
  <si>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</si>
  <si>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</si>
  <si>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</si>
  <si>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</si>
  <si>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</si>
  <si>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</si>
  <si>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</si>
  <si>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</si>
  <si>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</si>
  <si>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</si>
  <si>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</si>
  <si>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</si>
  <si>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</si>
  <si>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</si>
  <si>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</si>
  <si>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</si>
  <si>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</si>
  <si>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</si>
  <si>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</si>
  <si>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</si>
  <si>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</si>
  <si>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</si>
  <si>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</si>
  <si>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</si>
  <si>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</si>
  <si>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</si>
  <si>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</si>
  <si>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</si>
  <si>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</si>
  <si>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</si>
  <si>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</si>
  <si>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</si>
  <si>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</si>
  <si>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</si>
  <si>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</si>
  <si>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</si>
  <si>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</si>
  <si>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</si>
  <si>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</si>
  <si>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</si>
  <si>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</si>
  <si>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</si>
  <si>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</si>
  <si>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</si>
  <si>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</si>
  <si>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</si>
  <si>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</si>
  <si>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</si>
  <si>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</si>
  <si>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</si>
  <si>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</si>
  <si>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</si>
  <si>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</si>
  <si>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</si>
  <si>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</si>
  <si>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</si>
  <si>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</si>
  <si>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</si>
  <si>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</si>
  <si>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</si>
  <si>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</si>
  <si>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</si>
  <si>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</si>
  <si>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</si>
  <si>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</si>
  <si>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</si>
  <si>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</si>
  <si>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</si>
  <si>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</si>
  <si>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</si>
  <si>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</si>
  <si>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</si>
  <si>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</si>
  <si>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</si>
  <si>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</si>
  <si>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</si>
  <si>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</si>
  <si>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</si>
  <si>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</si>
  <si>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</si>
  <si>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</si>
  <si>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</si>
  <si>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</si>
  <si>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</si>
  <si>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</si>
  <si>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</si>
  <si>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</si>
  <si>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</si>
  <si>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</si>
  <si>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</si>
  <si>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</si>
  <si>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</si>
  <si>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</si>
  <si>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</si>
  <si>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</si>
  <si>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</si>
  <si>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</si>
  <si>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</si>
  <si>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</si>
  <si>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</si>
  <si>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</si>
  <si>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</si>
  <si>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</si>
  <si>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</si>
  <si>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</si>
  <si>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</si>
  <si>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</si>
  <si>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</si>
  <si>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</si>
  <si>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</si>
  <si>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</si>
  <si>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</si>
  <si>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</si>
  <si>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</si>
  <si>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</si>
  <si>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</si>
  <si>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</si>
  <si>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</si>
  <si>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</si>
  <si>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</si>
  <si>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</si>
  <si>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</si>
  <si>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</si>
  <si>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</si>
  <si>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</si>
  <si>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</si>
  <si>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</si>
  <si>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</si>
  <si>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</si>
  <si>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</si>
  <si>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</si>
  <si>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</si>
  <si>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</si>
  <si>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</si>
  <si>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</si>
  <si>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</si>
  <si>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</si>
  <si>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</si>
  <si>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</si>
  <si>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</si>
  <si>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</si>
  <si>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</si>
  <si>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</si>
  <si>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</si>
  <si>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</si>
  <si>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</si>
  <si>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</si>
  <si>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</si>
  <si>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</si>
  <si>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</si>
  <si>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</si>
  <si>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</si>
  <si>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</si>
  <si>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</si>
  <si>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</si>
  <si>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</si>
  <si>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</si>
  <si>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</si>
  <si>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</si>
  <si>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</si>
  <si>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</si>
  <si>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</si>
  <si>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</si>
  <si>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</si>
  <si>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</si>
  <si>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</si>
  <si>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</si>
  <si>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</si>
  <si>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</si>
  <si>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</si>
  <si>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</si>
  <si>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</si>
  <si>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</si>
  <si>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</si>
  <si>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</si>
  <si>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</si>
  <si>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</si>
  <si>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</si>
  <si>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</si>
  <si>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</si>
  <si>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</si>
  <si>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</si>
  <si>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</si>
  <si>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</si>
  <si>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</si>
  <si>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</si>
  <si>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</si>
  <si>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</si>
  <si>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</si>
  <si>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</si>
  <si>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</si>
  <si>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</si>
  <si>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</si>
  <si>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</si>
  <si>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</si>
  <si>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</si>
  <si>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</si>
  <si>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</si>
  <si>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</si>
  <si>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</si>
  <si>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</si>
  <si>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</si>
  <si>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</si>
  <si>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</si>
  <si>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</si>
  <si>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</si>
  <si>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</si>
  <si>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</si>
  <si>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</si>
  <si>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</si>
  <si>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</si>
  <si>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</si>
  <si>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</si>
  <si>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</si>
  <si>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</si>
  <si>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</si>
  <si>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</si>
  <si>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</si>
  <si>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</si>
  <si>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</si>
  <si>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</si>
  <si>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</si>
  <si>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</si>
  <si>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</si>
  <si>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</si>
  <si>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</si>
  <si>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</si>
  <si>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</si>
  <si>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</si>
  <si>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</si>
  <si>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</si>
  <si>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</si>
  <si>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</si>
  <si>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</si>
  <si>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</si>
  <si>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</si>
  <si>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</si>
  <si>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</si>
  <si>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</si>
  <si>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</si>
  <si>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</si>
  <si>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</si>
  <si>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</si>
  <si>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</si>
  <si>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</si>
  <si>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</si>
  <si>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</si>
  <si>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</si>
  <si>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</si>
  <si>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</si>
  <si>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</si>
  <si>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</si>
  <si>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</si>
  <si>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</si>
  <si>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</si>
  <si>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</si>
  <si>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</si>
  <si>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</si>
  <si>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</si>
  <si>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</si>
  <si>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</si>
  <si>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</si>
  <si>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</si>
  <si>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</si>
  <si>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</si>
  <si>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</si>
  <si>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</si>
  <si>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</si>
  <si>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</si>
  <si>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</si>
  <si>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</si>
  <si>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</si>
  <si>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</si>
  <si>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</si>
  <si>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</si>
  <si>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</si>
  <si>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</si>
  <si>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</si>
  <si>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</si>
  <si>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</si>
  <si>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</si>
  <si>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</si>
  <si>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</si>
  <si>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</si>
  <si>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</si>
  <si>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</si>
  <si>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</si>
  <si>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</si>
  <si>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</si>
  <si>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</si>
  <si>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</si>
  <si>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</si>
  <si>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</si>
  <si>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</si>
  <si>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</si>
  <si>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</si>
  <si>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</si>
  <si>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</si>
  <si>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</si>
  <si>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</si>
  <si>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</si>
  <si>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</si>
  <si>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</si>
  <si>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</si>
  <si>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</si>
  <si>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</si>
  <si>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</si>
  <si>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</si>
  <si>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</si>
  <si>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</si>
  <si>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</si>
  <si>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</si>
  <si>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</si>
  <si>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</si>
  <si>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</si>
  <si>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</si>
  <si>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</si>
  <si>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</si>
  <si>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</si>
  <si>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</si>
  <si>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</si>
  <si>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</si>
  <si>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</si>
  <si>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</si>
  <si>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</si>
  <si>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</si>
  <si>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</si>
  <si>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</si>
  <si>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</si>
  <si>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</si>
  <si>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</si>
  <si>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</si>
  <si>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</si>
  <si>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</si>
  <si>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</si>
  <si>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</si>
  <si>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</si>
  <si>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</si>
  <si>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</si>
  <si>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</si>
  <si>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</si>
  <si>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</si>
  <si>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</si>
  <si>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</si>
  <si>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</si>
  <si>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</si>
  <si>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</si>
  <si>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</si>
  <si>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</si>
  <si>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</si>
  <si>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</si>
  <si>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</si>
  <si>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</si>
  <si>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</si>
  <si>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</si>
  <si>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</si>
  <si>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</si>
  <si>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</si>
  <si>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</si>
  <si>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</si>
  <si>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</si>
  <si>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</si>
  <si>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</si>
  <si>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</si>
  <si>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</si>
  <si>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</si>
  <si>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</si>
  <si>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</si>
  <si>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</si>
  <si>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</si>
  <si>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</si>
  <si>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</si>
  <si>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</si>
  <si>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</si>
  <si>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</si>
  <si>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</si>
  <si>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</si>
  <si>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</si>
  <si>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</si>
  <si>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</si>
  <si>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</si>
  <si>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</si>
  <si>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</si>
  <si>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</si>
  <si>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</si>
  <si>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</si>
  <si>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</si>
  <si>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</si>
  <si>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</si>
  <si>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</si>
  <si>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</si>
  <si>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</si>
  <si>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</si>
  <si>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</si>
  <si>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</si>
  <si>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</si>
  <si>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</si>
  <si>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</si>
  <si>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</si>
  <si>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</si>
  <si>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</si>
  <si>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</si>
  <si>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</si>
  <si>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</si>
  <si>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</si>
  <si>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</si>
  <si>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</si>
  <si>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</si>
  <si>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</si>
  <si>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</si>
  <si>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</si>
  <si>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</si>
  <si>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</si>
  <si>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</si>
  <si>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</si>
  <si>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</si>
  <si>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</si>
  <si>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</si>
  <si>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</si>
  <si>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</si>
  <si>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</si>
  <si>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</si>
  <si>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</si>
  <si>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</si>
  <si>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</si>
  <si>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</si>
  <si>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</si>
  <si>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</si>
  <si>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</si>
  <si>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</si>
  <si>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</si>
  <si>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</si>
  <si>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</si>
  <si>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</si>
  <si>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</si>
  <si>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</si>
  <si>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</si>
  <si>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</si>
  <si>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</si>
  <si>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</si>
  <si>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</si>
  <si>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</si>
  <si>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</si>
  <si>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</si>
  <si>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</si>
  <si>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</si>
  <si>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</si>
  <si>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</si>
  <si>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</si>
  <si>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</si>
  <si>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</si>
  <si>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</si>
  <si>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</si>
  <si>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</si>
  <si>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</si>
  <si>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</si>
  <si>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</si>
  <si>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</si>
  <si>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</si>
  <si>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</si>
  <si>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</si>
  <si>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</si>
  <si>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</si>
  <si>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</si>
  <si>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</si>
  <si>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</si>
  <si>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</si>
  <si>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</si>
  <si>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</si>
  <si>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</si>
  <si>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</si>
  <si>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</si>
  <si>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</si>
  <si>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</si>
  <si>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</si>
  <si>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</si>
  <si>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</si>
  <si>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</si>
  <si>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</si>
  <si>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</si>
  <si>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</si>
  <si>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</si>
  <si>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</si>
  <si>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</si>
  <si>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</si>
  <si>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</si>
  <si>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</si>
  <si>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</si>
  <si>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</si>
  <si>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</si>
  <si>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</si>
  <si>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</si>
  <si>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</si>
  <si>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</si>
  <si>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</si>
  <si>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</si>
  <si>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</si>
  <si>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</si>
  <si>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</si>
  <si>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</si>
  <si>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</si>
  <si>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</si>
  <si>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</si>
  <si>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</si>
  <si>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</si>
  <si>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</si>
  <si>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</si>
  <si>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</si>
  <si>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</si>
  <si>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</si>
  <si>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</si>
  <si>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</si>
  <si>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</si>
  <si>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</si>
  <si>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</si>
  <si>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</si>
  <si>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</si>
  <si>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</si>
  <si>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</si>
  <si>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</si>
  <si>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</si>
  <si>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</si>
  <si>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</si>
  <si>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</si>
  <si>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</si>
  <si>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</si>
  <si>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</si>
  <si>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</si>
  <si>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</si>
  <si>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</si>
  <si>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</si>
  <si>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</si>
  <si>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</si>
  <si>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</si>
  <si>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</si>
  <si>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</si>
  <si>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</si>
  <si>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</si>
  <si>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</si>
  <si>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</si>
  <si>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</si>
  <si>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</si>
  <si>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</si>
  <si>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</si>
  <si>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</si>
  <si>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</si>
  <si>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</si>
  <si>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</si>
  <si>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</si>
  <si>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</si>
  <si>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</si>
  <si>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</si>
  <si>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</si>
  <si>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</si>
  <si>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</si>
  <si>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</si>
  <si>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</si>
  <si>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</si>
  <si>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</si>
  <si>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</si>
  <si>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</si>
  <si>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</si>
  <si>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</si>
  <si>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</si>
  <si>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</si>
  <si>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</si>
  <si>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</si>
  <si>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</si>
  <si>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</si>
  <si>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</si>
  <si>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</si>
  <si>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</si>
  <si>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</si>
  <si>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</si>
  <si>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</si>
  <si>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</si>
  <si>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</si>
  <si>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</si>
  <si>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</si>
  <si>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</si>
  <si>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</si>
  <si>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</si>
  <si>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</si>
  <si>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</si>
  <si>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</si>
  <si>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</si>
  <si>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</si>
  <si>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</si>
  <si>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</si>
  <si>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</si>
  <si>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</si>
  <si>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</si>
  <si>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</si>
  <si>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</si>
  <si>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</si>
  <si>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</si>
  <si>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</si>
  <si>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</si>
  <si>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</si>
  <si>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</si>
  <si>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</si>
  <si>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</si>
  <si>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</si>
  <si>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</si>
  <si>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</si>
  <si>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</si>
  <si>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</si>
  <si>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</si>
  <si>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</si>
  <si>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</si>
  <si>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</si>
  <si>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</si>
  <si>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</si>
  <si>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</si>
  <si>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</si>
  <si>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</si>
  <si>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</si>
  <si>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</si>
  <si>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</si>
  <si>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</si>
  <si>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</si>
  <si>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</si>
  <si>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</si>
  <si>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</si>
  <si>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</si>
  <si>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</si>
  <si>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</si>
  <si>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</si>
  <si>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</si>
  <si>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</si>
  <si>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</si>
  <si>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</si>
  <si>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</si>
  <si>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</si>
  <si>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</si>
  <si>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</si>
  <si>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</si>
  <si>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</si>
  <si>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</si>
  <si>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</si>
  <si>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</si>
  <si>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</si>
  <si>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</si>
  <si>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</si>
  <si>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</si>
  <si>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</si>
  <si>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</si>
  <si>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</si>
  <si>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</si>
  <si>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</si>
  <si>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</si>
  <si>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</si>
  <si>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</si>
  <si>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</si>
  <si>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</si>
  <si>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</si>
  <si>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</si>
  <si>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</si>
  <si>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</si>
  <si>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</si>
  <si>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</si>
  <si>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</si>
  <si>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</si>
  <si>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</si>
  <si>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</si>
  <si>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</si>
  <si>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</si>
  <si>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</si>
  <si>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</si>
  <si>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</si>
  <si>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</si>
  <si>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</si>
  <si>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</si>
  <si>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</si>
  <si>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</si>
  <si>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</si>
  <si>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</si>
  <si>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</si>
  <si>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</si>
  <si>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</si>
  <si>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</si>
  <si>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</si>
  <si>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</si>
  <si>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</si>
  <si>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</si>
  <si>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</si>
  <si>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</si>
  <si>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</si>
  <si>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</si>
  <si>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</si>
  <si>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</si>
  <si>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</si>
  <si>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</si>
  <si>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</si>
  <si>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</si>
  <si>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</si>
  <si>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</si>
  <si>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</si>
  <si>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</si>
  <si>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</si>
  <si>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</si>
  <si>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</si>
  <si>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</si>
  <si>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</si>
  <si>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</si>
  <si>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</si>
  <si>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</si>
  <si>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</si>
  <si>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</si>
  <si>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</si>
  <si>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</si>
  <si>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</si>
  <si>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</si>
  <si>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</si>
  <si>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</si>
  <si>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</si>
  <si>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</si>
  <si>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</si>
  <si>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</si>
  <si>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</si>
  <si>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</si>
  <si>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</si>
  <si>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</si>
  <si>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</si>
  <si>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</si>
  <si>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</si>
  <si>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</si>
  <si>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</si>
  <si>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</si>
  <si>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</si>
  <si>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</si>
  <si>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</si>
  <si>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</si>
  <si>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</si>
  <si>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</si>
  <si>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</si>
  <si>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</si>
  <si>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</si>
  <si>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</si>
  <si>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</si>
  <si>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</si>
  <si>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</si>
  <si>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</si>
  <si>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</si>
  <si>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</si>
  <si>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</si>
  <si>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</si>
  <si>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</si>
  <si>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</si>
  <si>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</si>
  <si>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</si>
  <si>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</si>
  <si>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</si>
  <si>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</si>
  <si>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</si>
  <si>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</si>
  <si>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</si>
  <si>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</si>
  <si>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</si>
  <si>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</si>
  <si>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</si>
  <si>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</si>
  <si>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</si>
  <si>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</si>
  <si>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</si>
  <si>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</si>
  <si>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</si>
  <si>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</si>
  <si>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</si>
  <si>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</si>
  <si>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</si>
  <si>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</si>
  <si>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</si>
  <si>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</si>
  <si>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</si>
  <si>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</si>
  <si>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</si>
  <si>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</si>
  <si>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</si>
  <si>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</si>
  <si>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</si>
  <si>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</si>
  <si>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</si>
  <si>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</si>
  <si>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</si>
  <si>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</si>
  <si>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</si>
  <si>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</si>
  <si>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</si>
  <si>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</si>
  <si>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</si>
  <si>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</si>
  <si>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</si>
  <si>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</si>
  <si>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</si>
  <si>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</si>
  <si>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</si>
  <si>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</si>
  <si>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</si>
  <si>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</si>
  <si>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</si>
  <si>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</si>
  <si>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</si>
  <si>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</si>
  <si>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</si>
  <si>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</si>
  <si>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</si>
  <si>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</si>
  <si>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</si>
  <si>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</si>
  <si>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</si>
  <si>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</si>
  <si>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</si>
  <si>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</si>
  <si>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</si>
  <si>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</si>
  <si>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</si>
  <si>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</si>
  <si>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</si>
  <si>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</si>
  <si>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</si>
  <si>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</si>
  <si>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</si>
  <si>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</si>
  <si>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</si>
  <si>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</si>
  <si>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</si>
  <si>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</si>
  <si>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</si>
  <si>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</si>
  <si>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</si>
  <si>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</si>
  <si>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</si>
  <si>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</si>
  <si>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</si>
  <si>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</si>
  <si>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</si>
  <si>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</si>
  <si>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</si>
  <si>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</si>
  <si>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</si>
  <si>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</si>
  <si>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</si>
  <si>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</si>
  <si>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</si>
  <si>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</si>
  <si>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</si>
  <si>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</si>
  <si>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</si>
  <si>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</si>
  <si>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</si>
  <si>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</si>
  <si>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</si>
  <si>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</si>
  <si>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</si>
  <si>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</si>
  <si>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</si>
  <si>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</si>
  <si>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</si>
  <si>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</si>
  <si>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</si>
  <si>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</si>
  <si>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</si>
  <si>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</si>
  <si>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</si>
  <si>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</si>
  <si>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</si>
  <si>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</si>
  <si>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</si>
  <si>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</si>
  <si>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</si>
  <si>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</si>
  <si>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</si>
  <si>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</si>
  <si>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</si>
  <si>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</si>
  <si>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</si>
  <si>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</si>
  <si>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</si>
  <si>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</si>
  <si>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</si>
  <si>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</si>
  <si>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</si>
  <si>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</si>
  <si>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</si>
  <si>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</si>
  <si>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</si>
  <si>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</si>
  <si>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</si>
  <si>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</si>
  <si>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</si>
  <si>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</si>
  <si>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</si>
  <si>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</si>
  <si>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</si>
  <si>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</si>
  <si>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</si>
  <si>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</si>
  <si>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</si>
  <si>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</si>
  <si>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</si>
  <si>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</si>
  <si>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</si>
  <si>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</si>
  <si>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</si>
  <si>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</si>
  <si>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</si>
  <si>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</si>
  <si>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</si>
  <si>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</si>
  <si>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</si>
  <si>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</si>
  <si>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</si>
  <si>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</si>
  <si>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</si>
  <si>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</si>
  <si>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</si>
  <si>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</si>
  <si>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</si>
  <si>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</si>
  <si>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</si>
  <si>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</si>
  <si>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</si>
  <si>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</si>
  <si>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</si>
  <si>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</si>
  <si>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</si>
  <si>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</si>
  <si>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</si>
  <si>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</si>
  <si>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</si>
  <si>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</si>
  <si>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</si>
  <si>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</si>
  <si>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</si>
  <si>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</si>
  <si>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</si>
  <si>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</si>
  <si>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</si>
  <si>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</si>
  <si>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</si>
  <si>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</si>
  <si>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</si>
  <si>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</si>
  <si>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</si>
  <si>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</si>
  <si>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</si>
  <si>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</si>
  <si>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</si>
  <si>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</si>
  <si>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</si>
  <si>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</si>
  <si>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</si>
  <si>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</si>
  <si>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</si>
  <si>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</si>
  <si>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</si>
  <si>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</si>
  <si>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</si>
  <si>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</si>
  <si>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</si>
  <si>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</si>
  <si>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</si>
  <si>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</si>
  <si>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</si>
  <si>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</si>
  <si>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</si>
  <si>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</si>
  <si>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</si>
  <si>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</si>
  <si>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</si>
  <si>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</si>
  <si>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</si>
  <si>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</si>
  <si>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</si>
  <si>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</si>
  <si>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</si>
  <si>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</si>
  <si>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</si>
  <si>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</si>
  <si>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</si>
  <si>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</si>
  <si>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</si>
  <si>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</si>
  <si>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</si>
  <si>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</si>
  <si>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</si>
  <si>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</si>
  <si>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</si>
  <si>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</si>
  <si>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</si>
  <si>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</si>
  <si>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</si>
  <si>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</si>
  <si>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</si>
  <si>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</si>
  <si>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</si>
  <si>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</si>
  <si>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</si>
  <si>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</si>
  <si>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</si>
  <si>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</si>
  <si>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</si>
  <si>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</si>
  <si>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</si>
  <si>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</si>
  <si>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</si>
  <si>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</si>
  <si>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</si>
  <si>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</si>
  <si>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</si>
  <si>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</si>
  <si>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</si>
  <si>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</si>
  <si>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</si>
  <si>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</si>
  <si>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</si>
  <si>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</si>
  <si>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</si>
  <si>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</si>
  <si>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</si>
  <si>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</si>
  <si>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</si>
  <si>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</si>
  <si>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</si>
  <si>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</si>
  <si>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</si>
  <si>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</si>
  <si>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</si>
  <si>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</si>
  <si>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</si>
  <si>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</si>
  <si>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</si>
  <si>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</si>
  <si>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</si>
  <si>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</si>
  <si>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</si>
  <si>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</si>
  <si>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</si>
  <si>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</si>
  <si>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</si>
  <si>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</si>
  <si>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</si>
  <si>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</si>
  <si>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</si>
  <si>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</si>
  <si>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</si>
  <si>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</si>
  <si>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</si>
  <si>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</si>
  <si>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</si>
  <si>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</si>
  <si>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</si>
  <si>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</si>
  <si>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</si>
  <si>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</si>
  <si>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</si>
  <si>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</si>
  <si>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</si>
  <si>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</si>
  <si>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</si>
  <si>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</si>
  <si>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</si>
  <si>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</si>
  <si>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</si>
  <si>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</si>
  <si>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</si>
  <si>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</si>
  <si>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</si>
  <si>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</si>
  <si>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</si>
  <si>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</si>
  <si>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</si>
  <si>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</si>
  <si>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</si>
  <si>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</si>
  <si>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</si>
  <si>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</si>
  <si>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</si>
  <si>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</si>
  <si>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</si>
  <si>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</si>
  <si>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</si>
  <si>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</si>
  <si>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</si>
  <si>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</si>
  <si>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</si>
  <si>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</si>
  <si>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</si>
  <si>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</si>
  <si>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</si>
  <si>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</si>
  <si>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</si>
  <si>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</si>
  <si>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</si>
  <si>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</si>
  <si>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</si>
  <si>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</si>
  <si>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</si>
  <si>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</si>
  <si>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</si>
  <si>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</si>
  <si>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</si>
  <si>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</si>
  <si>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</si>
  <si>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</si>
  <si>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</si>
  <si>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</si>
  <si>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</si>
  <si>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</si>
  <si>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</si>
  <si>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</si>
  <si>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</si>
  <si>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</si>
  <si>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</si>
  <si>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</si>
  <si>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</si>
  <si>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</si>
  <si>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</si>
  <si>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</si>
  <si>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</si>
  <si>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</si>
  <si>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</si>
  <si>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</si>
  <si>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</si>
  <si>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</si>
  <si>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</si>
  <si>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</si>
  <si>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</si>
  <si>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</si>
  <si>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</si>
  <si>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</si>
  <si>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</si>
  <si>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</si>
  <si>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</si>
  <si>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</si>
  <si>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</si>
  <si>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</si>
  <si>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</si>
  <si>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</si>
  <si>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</si>
  <si>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</si>
  <si>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</si>
  <si>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</si>
  <si>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</si>
  <si>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</si>
  <si>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</si>
  <si>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</si>
  <si>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</si>
  <si>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</si>
  <si>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</si>
  <si>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</si>
  <si>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</si>
  <si>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</si>
  <si>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</si>
  <si>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</si>
  <si>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</si>
  <si>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</si>
  <si>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</si>
  <si>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</si>
  <si>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</si>
  <si>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</si>
  <si>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</si>
  <si>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</si>
  <si>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</si>
  <si>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</si>
  <si>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</si>
  <si>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</si>
  <si>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</si>
  <si>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</si>
  <si>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</si>
  <si>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</si>
  <si>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</si>
  <si>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</si>
  <si>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</si>
  <si>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</si>
  <si>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</si>
  <si>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</si>
  <si>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</si>
  <si>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</si>
  <si>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</si>
  <si>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</si>
  <si>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</si>
  <si>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</si>
  <si>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</si>
  <si>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</si>
  <si>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</si>
  <si>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</si>
  <si>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</si>
  <si>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</si>
  <si>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</si>
  <si>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</si>
  <si>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</si>
  <si>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</si>
  <si>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</si>
  <si>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</si>
  <si>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</si>
  <si>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</si>
  <si>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</si>
  <si>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</si>
  <si>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</si>
  <si>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</si>
  <si>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</si>
  <si>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</si>
  <si>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</si>
  <si>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</si>
  <si>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</si>
  <si>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</si>
  <si>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</si>
  <si>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</si>
  <si>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</si>
  <si>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</si>
  <si>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</si>
  <si>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</si>
  <si>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</si>
  <si>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</si>
  <si>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</si>
  <si>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</si>
  <si>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</si>
  <si>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</si>
  <si>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</si>
  <si>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</si>
  <si>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</si>
  <si>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</si>
  <si>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</si>
  <si>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</si>
  <si>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</si>
  <si>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</si>
  <si>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</si>
  <si>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</si>
  <si>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</si>
  <si>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</si>
  <si>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</si>
  <si>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</si>
  <si>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</si>
  <si>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</si>
  <si>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</si>
  <si>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</si>
  <si>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</si>
  <si>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</si>
  <si>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</si>
  <si>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</si>
  <si>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</si>
  <si>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</si>
  <si>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</si>
  <si>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</si>
  <si>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</si>
  <si>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</si>
  <si>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</si>
  <si>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</si>
  <si>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</si>
  <si>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</si>
  <si>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</si>
  <si>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</si>
  <si>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</si>
  <si>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</si>
  <si>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</si>
  <si>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</si>
  <si>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</si>
  <si>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</si>
  <si>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</si>
  <si>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</si>
  <si>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</si>
  <si>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</si>
  <si>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</si>
  <si>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</si>
  <si>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</si>
  <si>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</si>
  <si>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</si>
  <si>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</si>
  <si>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</si>
  <si>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</si>
  <si>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</si>
  <si>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</si>
  <si>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</si>
  <si>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</si>
  <si>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</si>
  <si>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</si>
  <si>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</si>
  <si>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</si>
  <si>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</si>
  <si>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</si>
  <si>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</si>
  <si>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</si>
  <si>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</si>
  <si>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</si>
  <si>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</si>
  <si>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</si>
  <si>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</si>
  <si>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</si>
  <si>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</si>
  <si>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</si>
  <si>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</si>
  <si>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</si>
  <si>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</si>
  <si>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</si>
  <si>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</si>
  <si>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</si>
  <si>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</si>
  <si>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</si>
  <si>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</si>
  <si>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</si>
  <si>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</si>
  <si>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</si>
  <si>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</si>
  <si>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</si>
  <si>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</si>
  <si>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</si>
  <si>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</si>
  <si>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</si>
  <si>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</si>
  <si>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</si>
  <si>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</si>
  <si>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</si>
  <si>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</si>
  <si>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</si>
  <si>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</si>
  <si>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</si>
  <si>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</si>
  <si>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</si>
  <si>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</si>
  <si>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</si>
  <si>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</si>
  <si>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</si>
  <si>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</si>
  <si>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</si>
  <si>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</si>
  <si>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</si>
  <si>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</si>
  <si>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</si>
  <si>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</si>
  <si>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</si>
  <si>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</si>
  <si>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</si>
  <si>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</si>
  <si>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</si>
  <si>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</si>
  <si>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</si>
  <si>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</si>
  <si>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</si>
  <si>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</si>
  <si>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</si>
  <si>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</si>
  <si>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</si>
  <si>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</si>
  <si>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</si>
  <si>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</si>
  <si>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</si>
  <si>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</si>
  <si>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</si>
  <si>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</si>
  <si>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</si>
  <si>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</si>
  <si>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</si>
  <si>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</si>
  <si>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</si>
  <si>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</si>
  <si>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</si>
  <si>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</si>
  <si>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</si>
  <si>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</si>
  <si>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</si>
  <si>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</si>
  <si>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</si>
  <si>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</si>
  <si>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</si>
  <si>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</si>
  <si>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</si>
  <si>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</si>
  <si>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</si>
  <si>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</si>
  <si>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</si>
  <si>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</si>
  <si>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</si>
  <si>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</si>
  <si>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</si>
  <si>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</si>
  <si>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</si>
  <si>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</si>
  <si>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</si>
  <si>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</si>
  <si>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</si>
  <si>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</si>
  <si>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</si>
  <si>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</si>
  <si>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</si>
  <si>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</si>
  <si>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</si>
  <si>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</si>
  <si>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</si>
  <si>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</si>
  <si>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</si>
  <si>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</si>
  <si>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</si>
  <si>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</si>
  <si>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</si>
  <si>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</si>
  <si>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</si>
  <si>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</si>
  <si>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</si>
  <si>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</si>
  <si>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</si>
  <si>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</si>
  <si>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</si>
  <si>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</si>
  <si>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</si>
  <si>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</si>
  <si>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</si>
  <si>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</si>
  <si>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</si>
  <si>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</si>
  <si>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</si>
  <si>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</si>
  <si>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</si>
  <si>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</si>
  <si>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</si>
  <si>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</si>
  <si>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</si>
  <si>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</si>
  <si>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</si>
  <si>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</si>
  <si>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</si>
  <si>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</si>
  <si>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</si>
  <si>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</si>
  <si>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</si>
  <si>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</si>
  <si>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</si>
  <si>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</si>
  <si>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</si>
  <si>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</si>
  <si>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</si>
  <si>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</si>
  <si>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</si>
  <si>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</si>
  <si>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</si>
  <si>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</si>
  <si>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</si>
  <si>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</si>
  <si>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</si>
  <si>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</si>
  <si>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</si>
  <si>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</si>
  <si>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</si>
  <si>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</si>
  <si>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</si>
  <si>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</si>
  <si>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</si>
  <si>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</si>
  <si>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</si>
  <si>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</si>
  <si>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</si>
  <si>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</si>
  <si>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</si>
  <si>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</si>
  <si>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</si>
  <si>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</si>
  <si>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</si>
  <si>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</si>
  <si>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</si>
  <si>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</si>
  <si>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</si>
  <si>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</si>
  <si>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</si>
  <si>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</si>
  <si>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</si>
  <si>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</si>
  <si>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</si>
  <si>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</si>
  <si>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</si>
  <si>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</si>
  <si>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</si>
  <si>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</si>
  <si>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</si>
  <si>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</si>
  <si>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</si>
  <si>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</si>
  <si>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</si>
  <si>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</si>
  <si>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</si>
  <si>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</si>
  <si>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</si>
  <si>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</si>
  <si>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</si>
  <si>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</si>
  <si>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</si>
  <si>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</si>
  <si>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</si>
  <si>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</si>
  <si>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</si>
  <si>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</si>
  <si>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</si>
  <si>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</si>
  <si>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</si>
  <si>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</si>
  <si>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</si>
  <si>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</si>
  <si>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</si>
  <si>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</si>
  <si>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</si>
  <si>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</si>
  <si>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</si>
  <si>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</si>
  <si>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</si>
  <si>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</si>
  <si>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</si>
  <si>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</si>
  <si>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</si>
  <si>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</si>
  <si>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</si>
  <si>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</si>
  <si>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</si>
  <si>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</si>
  <si>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</si>
  <si>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</si>
  <si>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</si>
  <si>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</si>
  <si>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</si>
  <si>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</si>
  <si>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</si>
  <si>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</si>
  <si>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</si>
  <si>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</si>
  <si>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</si>
  <si>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</si>
  <si>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</si>
  <si>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</si>
  <si>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</si>
  <si>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</si>
  <si>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</si>
  <si>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</si>
  <si>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</si>
  <si>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</si>
  <si>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</si>
  <si>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</si>
  <si>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</si>
  <si>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</si>
  <si>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</si>
  <si>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</si>
  <si>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</si>
  <si>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</si>
  <si>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</si>
  <si>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</si>
  <si>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</si>
  <si>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</si>
  <si>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</si>
  <si>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</si>
  <si>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</si>
  <si>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</si>
  <si>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</si>
  <si>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</si>
  <si>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</si>
  <si>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</si>
  <si>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</si>
  <si>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</si>
  <si>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</si>
  <si>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</si>
  <si>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</si>
  <si>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</si>
  <si>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</si>
  <si>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</si>
  <si>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</si>
  <si>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</si>
  <si>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</si>
  <si>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</si>
  <si>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</si>
  <si>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</si>
  <si>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</si>
  <si>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</si>
  <si>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</si>
  <si>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</si>
  <si>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</si>
  <si>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</si>
  <si>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</si>
  <si>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</si>
  <si>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</si>
  <si>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</si>
  <si>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</si>
  <si>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</si>
  <si>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</si>
  <si>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</si>
  <si>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</si>
  <si>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</si>
  <si>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</si>
  <si>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</si>
  <si>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</si>
  <si>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</si>
  <si>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</si>
  <si>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</si>
  <si>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</si>
  <si>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</si>
  <si>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</si>
  <si>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</si>
  <si>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</si>
  <si>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</si>
  <si>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</si>
  <si>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</si>
  <si>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</si>
  <si>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</si>
  <si>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</si>
  <si>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</si>
  <si>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</si>
  <si>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</si>
  <si>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</si>
  <si>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</si>
  <si>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</si>
  <si>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</si>
  <si>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</si>
  <si>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</si>
  <si>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</si>
  <si>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</si>
  <si>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</si>
  <si>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</si>
  <si>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</si>
  <si>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</si>
  <si>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</si>
  <si>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</si>
  <si>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</si>
  <si>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</si>
  <si>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</si>
  <si>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</si>
  <si>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</si>
  <si>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</si>
  <si>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</si>
  <si>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</si>
  <si>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</si>
  <si>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</si>
  <si>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</si>
  <si>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</si>
  <si>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</si>
  <si>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</si>
  <si>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</si>
  <si>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</si>
  <si>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</si>
  <si>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</si>
  <si>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</si>
  <si>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</si>
  <si>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</si>
  <si>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</si>
  <si>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</si>
  <si>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</si>
  <si>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</si>
  <si>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</si>
  <si>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</si>
  <si>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</si>
  <si>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</si>
  <si>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</si>
  <si>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</si>
  <si>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</si>
  <si>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</si>
  <si>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</si>
  <si>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</si>
  <si>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</si>
  <si>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</si>
  <si>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</si>
  <si>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</si>
  <si>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</si>
  <si>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</si>
  <si>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</si>
  <si>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</si>
  <si>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</si>
  <si>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</si>
  <si>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</si>
  <si>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</si>
  <si>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</si>
  <si>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</si>
  <si>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</si>
  <si>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</si>
  <si>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</si>
  <si>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</si>
  <si>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</si>
  <si>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</si>
  <si>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</si>
  <si>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</si>
  <si>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</si>
  <si>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</si>
  <si>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</si>
  <si>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</si>
  <si>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</si>
  <si>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</si>
  <si>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</si>
  <si>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</si>
  <si>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</si>
  <si>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</si>
  <si>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</si>
  <si>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</si>
  <si>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</si>
  <si>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</si>
  <si>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</si>
  <si>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</si>
  <si>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</si>
  <si>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</si>
  <si>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</si>
  <si>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</si>
  <si>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</si>
  <si>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</si>
  <si>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</si>
  <si>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</si>
  <si>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</si>
  <si>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</si>
  <si>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</si>
  <si>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</si>
  <si>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</si>
  <si>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</si>
  <si>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</si>
  <si>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</si>
  <si>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</si>
  <si>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</si>
  <si>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</si>
  <si>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</si>
  <si>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</si>
  <si>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</si>
  <si>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</si>
  <si>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</si>
  <si>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</si>
  <si>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</si>
  <si>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</si>
  <si>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</si>
  <si>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</si>
  <si>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</si>
  <si>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</si>
  <si>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</si>
  <si>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</si>
  <si>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</si>
  <si>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</si>
  <si>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</si>
  <si>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</si>
  <si>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</si>
  <si>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</si>
  <si>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</si>
  <si>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</si>
  <si>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</si>
  <si>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</si>
  <si>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</si>
  <si>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</si>
  <si>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</si>
  <si>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</si>
  <si>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</si>
  <si>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</si>
  <si>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</si>
  <si>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</si>
  <si>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</si>
  <si>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</si>
  <si>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</si>
  <si>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</si>
  <si>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</si>
  <si>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</si>
  <si>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</si>
  <si>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</si>
  <si>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</si>
  <si>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</si>
  <si>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</si>
  <si>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</si>
  <si>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</si>
  <si>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</si>
  <si>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</si>
  <si>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</si>
  <si>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</si>
  <si>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</si>
  <si>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</si>
  <si>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</si>
  <si>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</si>
  <si>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</si>
  <si>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</si>
  <si>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</si>
  <si>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</si>
  <si>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</si>
  <si>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</si>
  <si>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</si>
  <si>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</si>
  <si>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</si>
  <si>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</si>
  <si>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</si>
  <si>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</si>
  <si>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</si>
  <si>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</si>
  <si>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</si>
  <si>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</si>
  <si>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</si>
  <si>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</si>
  <si>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</si>
  <si>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</si>
  <si>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</si>
  <si>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</si>
  <si>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</si>
  <si>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</si>
  <si>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</si>
  <si>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</si>
  <si>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</si>
  <si>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</si>
  <si>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</si>
  <si>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</si>
  <si>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</si>
  <si>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</si>
  <si>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</si>
  <si>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</si>
  <si>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</si>
  <si>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</si>
  <si>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</si>
  <si>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</si>
  <si>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</si>
  <si>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</si>
  <si>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</si>
  <si>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</si>
  <si>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</si>
  <si>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</si>
  <si>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</si>
  <si>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</si>
  <si>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</si>
  <si>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</si>
  <si>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</si>
  <si>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</si>
  <si>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</si>
  <si>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</si>
  <si>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</si>
  <si>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</si>
  <si>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</si>
  <si>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</si>
  <si>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</si>
  <si>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</si>
  <si>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</si>
  <si>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</si>
  <si>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</si>
  <si>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</si>
  <si>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</si>
  <si>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</si>
  <si>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</si>
  <si>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</si>
  <si>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</si>
  <si>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</si>
  <si>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</si>
  <si>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</si>
  <si>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</si>
  <si>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</si>
  <si>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</si>
  <si>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</si>
  <si>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</si>
  <si>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</si>
  <si>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</si>
  <si>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</si>
  <si>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</si>
  <si>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</si>
  <si>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</si>
  <si>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</si>
  <si>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</si>
  <si>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</si>
  <si>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</si>
  <si>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</si>
  <si>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</si>
  <si>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</si>
  <si>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</si>
  <si>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</si>
  <si>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</si>
  <si>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</si>
  <si>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</si>
  <si>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</si>
  <si>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</si>
  <si>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</si>
  <si>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</si>
  <si>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</si>
  <si>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</si>
  <si>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</si>
  <si>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</si>
  <si>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</si>
  <si>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</si>
  <si>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</si>
  <si>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</si>
  <si>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</si>
  <si>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</si>
  <si>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</si>
  <si>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</si>
  <si>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</si>
  <si>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</si>
  <si>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</si>
  <si>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</si>
  <si>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</si>
  <si>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</si>
  <si>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</si>
  <si>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</si>
  <si>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</si>
  <si>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</si>
  <si>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</si>
  <si>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</si>
  <si>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</si>
  <si>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</si>
  <si>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</si>
  <si>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</si>
  <si>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</si>
  <si>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</si>
  <si>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</si>
  <si>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</si>
  <si>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</si>
  <si>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</si>
  <si>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</si>
  <si>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</si>
  <si>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</si>
  <si>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</si>
  <si>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</si>
  <si>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</si>
  <si>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</si>
  <si>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</si>
  <si>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</si>
  <si>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</si>
  <si>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</si>
  <si>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</si>
  <si>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</si>
  <si>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</si>
  <si>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</si>
  <si>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</si>
  <si>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</si>
  <si>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</si>
  <si>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</si>
  <si>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</si>
  <si>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</si>
  <si>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</si>
  <si>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</si>
  <si>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</si>
  <si>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</si>
  <si>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</si>
  <si>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</si>
  <si>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</si>
  <si>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</si>
  <si>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</si>
  <si>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</si>
  <si>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</si>
  <si>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</si>
  <si>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</si>
  <si>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</si>
  <si>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</si>
  <si>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</si>
  <si>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</si>
  <si>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</si>
  <si>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</si>
  <si>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</si>
  <si>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</si>
  <si>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</si>
  <si>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</si>
  <si>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</si>
  <si>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</si>
  <si>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</si>
  <si>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</si>
  <si>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</si>
  <si>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</si>
  <si>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</si>
  <si>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</si>
  <si>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</si>
  <si>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</si>
  <si>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</si>
  <si>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</si>
  <si>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</si>
  <si>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</si>
  <si>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</si>
  <si>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</si>
  <si>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</si>
  <si>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</si>
  <si>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</si>
  <si>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</si>
  <si>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</si>
  <si>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</si>
  <si>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</si>
  <si>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</si>
  <si>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</si>
  <si>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</si>
  <si>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</si>
  <si>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</si>
  <si>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</si>
  <si>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</si>
  <si>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</si>
  <si>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</si>
  <si>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</si>
  <si>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</si>
  <si>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</si>
  <si>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</si>
  <si>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</si>
  <si>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</si>
  <si>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</si>
  <si>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</si>
  <si>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</si>
  <si>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</si>
  <si>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</si>
  <si>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</si>
  <si>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</si>
  <si>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</si>
  <si>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</si>
  <si>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</si>
  <si>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</si>
  <si>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</si>
  <si>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</si>
  <si>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</si>
  <si>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</si>
  <si>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</si>
  <si>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</si>
  <si>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</si>
  <si>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</si>
  <si>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</si>
  <si>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</si>
  <si>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</si>
  <si>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</si>
  <si>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</si>
  <si>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</si>
  <si>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</si>
  <si>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</si>
  <si>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</si>
  <si>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</si>
  <si>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</si>
  <si>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</si>
  <si>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</si>
  <si>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</si>
  <si>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</si>
  <si>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</si>
  <si>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</si>
  <si>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</si>
  <si>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</si>
  <si>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</si>
  <si>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</si>
  <si>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</si>
  <si>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</si>
  <si>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</si>
  <si>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</si>
  <si>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</si>
  <si>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</si>
  <si>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</si>
  <si>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</si>
  <si>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</si>
  <si>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</si>
  <si>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</si>
  <si>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</si>
  <si>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</si>
  <si>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</si>
  <si>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</si>
  <si>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</si>
  <si>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</si>
  <si>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</si>
  <si>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</si>
  <si>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</si>
  <si>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</si>
  <si>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</si>
  <si>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</si>
  <si>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</si>
  <si>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</si>
  <si>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</si>
  <si>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</si>
  <si>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</si>
  <si>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</si>
  <si>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</si>
  <si>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</si>
  <si>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</si>
  <si>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</si>
  <si>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</si>
  <si>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</si>
  <si>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</si>
  <si>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</si>
  <si>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</si>
  <si>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</si>
  <si>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</si>
  <si>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</si>
  <si>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</si>
  <si>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</si>
  <si>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</si>
  <si>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</si>
  <si>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</si>
  <si>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</si>
  <si>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</si>
  <si>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</si>
  <si>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</si>
  <si>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</si>
  <si>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</si>
  <si>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</si>
  <si>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</si>
  <si>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</si>
  <si>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</si>
  <si>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</si>
  <si>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</si>
  <si>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</si>
  <si>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</si>
  <si>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</si>
  <si>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</si>
  <si>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</si>
  <si>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</si>
  <si>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</si>
  <si>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</si>
  <si>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</si>
  <si>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</si>
  <si>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</si>
  <si>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</si>
  <si>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</si>
  <si>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</si>
  <si>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</si>
  <si>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</si>
  <si>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</si>
  <si>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</si>
  <si>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</si>
  <si>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</si>
  <si>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</si>
  <si>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</si>
  <si>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</si>
  <si>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</si>
  <si>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</si>
  <si>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</si>
  <si>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</si>
  <si>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</si>
  <si>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</si>
  <si>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</si>
  <si>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</si>
  <si>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</si>
  <si>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</si>
  <si>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</si>
  <si>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</si>
  <si>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</si>
  <si>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</si>
  <si>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</si>
  <si>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</si>
  <si>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</si>
  <si>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</si>
  <si>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</si>
  <si>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</si>
  <si>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</si>
  <si>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</si>
  <si>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</si>
  <si>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</si>
  <si>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</si>
  <si>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</si>
  <si>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</si>
  <si>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</si>
  <si>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</si>
  <si>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</si>
  <si>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</si>
  <si>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</si>
  <si>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</si>
  <si>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</si>
  <si>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</si>
  <si>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</si>
  <si>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</si>
  <si>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</si>
  <si>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</si>
  <si>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</si>
  <si>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</si>
  <si>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</si>
  <si>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</si>
  <si>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</si>
  <si>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</si>
  <si>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</si>
  <si>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</si>
  <si>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</si>
  <si>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</si>
  <si>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</si>
  <si>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</si>
  <si>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</si>
  <si>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</si>
  <si>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</si>
  <si>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</si>
  <si>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</si>
  <si>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</si>
  <si>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</si>
  <si>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</si>
  <si>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</si>
  <si>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</si>
  <si>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</si>
  <si>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</si>
  <si>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</si>
  <si>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</si>
  <si>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</si>
  <si>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</si>
  <si>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</si>
  <si>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</si>
  <si>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</si>
  <si>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</si>
  <si>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</si>
  <si>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</si>
  <si>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</si>
  <si>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</si>
  <si>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</si>
  <si>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</si>
  <si>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</si>
  <si>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</si>
  <si>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</si>
  <si>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</si>
  <si>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</si>
  <si>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</si>
  <si>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</si>
  <si>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</si>
  <si>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</si>
  <si>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</si>
  <si>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</si>
  <si>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</si>
  <si>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</si>
  <si>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</si>
  <si>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</si>
  <si>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</si>
  <si>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</si>
  <si>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</si>
  <si>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</si>
  <si>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</si>
  <si>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</si>
  <si>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</si>
  <si>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</si>
  <si>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</si>
  <si>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</si>
  <si>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</si>
  <si>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</si>
  <si>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</si>
  <si>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</si>
  <si>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</si>
  <si>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</si>
  <si>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</si>
  <si>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</si>
  <si>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</si>
  <si>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</si>
  <si>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</si>
  <si>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</si>
  <si>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</si>
  <si>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</si>
  <si>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</si>
  <si>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</si>
  <si>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</si>
  <si>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</si>
  <si>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</si>
  <si>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</si>
  <si>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</si>
  <si>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</si>
  <si>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</si>
  <si>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</si>
  <si>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</si>
  <si>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</si>
  <si>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</si>
  <si>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</si>
  <si>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</si>
  <si>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</si>
  <si>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</si>
  <si>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</si>
  <si>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</si>
  <si>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</si>
  <si>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</si>
  <si>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</si>
  <si>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</si>
  <si>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</si>
  <si>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</si>
  <si>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</si>
  <si>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</si>
  <si>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</si>
  <si>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</si>
  <si>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</si>
  <si>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</si>
  <si>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</si>
  <si>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</si>
  <si>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</si>
  <si>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</si>
  <si>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</si>
  <si>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</si>
  <si>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</si>
  <si>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</si>
  <si>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</si>
  <si>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</si>
  <si>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</si>
  <si>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</si>
  <si>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</si>
  <si>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</si>
  <si>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</si>
  <si>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</si>
  <si>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</si>
  <si>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</si>
  <si>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</si>
  <si>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</si>
  <si>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</si>
  <si>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</si>
  <si>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</si>
  <si>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</si>
  <si>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</si>
  <si>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</si>
  <si>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</si>
  <si>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</si>
  <si>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</si>
  <si>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</si>
  <si>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</si>
  <si>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</si>
  <si>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</si>
  <si>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</si>
  <si>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</si>
  <si>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</si>
  <si>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</si>
  <si>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</si>
  <si>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</si>
  <si>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</si>
  <si>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</si>
  <si>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</si>
  <si>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</si>
  <si>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</si>
  <si>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</si>
  <si>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</si>
  <si>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</si>
  <si>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</si>
  <si>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</si>
  <si>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</si>
  <si>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</si>
  <si>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</si>
  <si>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</si>
  <si>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</si>
  <si>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</si>
  <si>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</si>
  <si>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</si>
  <si>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</si>
  <si>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</si>
  <si>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</si>
  <si>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</si>
  <si>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</si>
  <si>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</si>
  <si>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</si>
  <si>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</si>
  <si>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</si>
  <si>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</si>
  <si>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</si>
  <si>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</si>
  <si>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</si>
  <si>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</si>
  <si>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</si>
  <si>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</si>
  <si>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</si>
  <si>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</si>
  <si>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</si>
  <si>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</si>
  <si>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</si>
  <si>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</si>
  <si>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</si>
  <si>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</si>
  <si>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</si>
  <si>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</si>
  <si>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</si>
  <si>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</si>
  <si>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</si>
  <si>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</si>
  <si>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</si>
  <si>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</si>
  <si>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</si>
  <si>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</si>
  <si>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</si>
  <si>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</si>
  <si>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</si>
  <si>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</si>
  <si>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</si>
  <si>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</si>
  <si>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</si>
  <si>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</si>
  <si>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</si>
  <si>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</si>
  <si>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</si>
  <si>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</si>
  <si>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</si>
  <si>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</si>
  <si>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</si>
  <si>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</si>
  <si>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</si>
  <si>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</si>
  <si>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</si>
  <si>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</si>
  <si>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</si>
  <si>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</si>
  <si>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</si>
  <si>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</si>
  <si>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</si>
  <si>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</si>
  <si>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</si>
  <si>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</si>
  <si>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</si>
  <si>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</si>
  <si>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</si>
  <si>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</si>
  <si>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</si>
  <si>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</si>
  <si>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</si>
  <si>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</si>
  <si>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</si>
  <si>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</si>
  <si>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</si>
  <si>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</si>
  <si>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</si>
  <si>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</si>
  <si>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</si>
  <si>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</si>
  <si>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</si>
  <si>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</si>
  <si>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</si>
  <si>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</si>
  <si>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</si>
  <si>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</si>
  <si>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</si>
  <si>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</si>
  <si>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</si>
  <si>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</si>
  <si>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</si>
  <si>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</si>
  <si>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</si>
  <si>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</si>
  <si>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</si>
  <si>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</si>
  <si>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</si>
  <si>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</si>
  <si>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</si>
  <si>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</si>
  <si>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</si>
  <si>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</si>
  <si>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</si>
  <si>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</si>
  <si>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</si>
  <si>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</si>
  <si>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</si>
  <si>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</si>
  <si>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</si>
  <si>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</si>
  <si>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</si>
  <si>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</si>
  <si>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</si>
  <si>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</si>
  <si>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</si>
  <si>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</si>
  <si>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</si>
  <si>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</si>
  <si>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</si>
  <si>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</si>
  <si>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</si>
  <si>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</si>
  <si>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</si>
  <si>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</si>
  <si>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</si>
  <si>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</si>
  <si>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</si>
  <si>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</si>
  <si>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</si>
  <si>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</si>
  <si>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</si>
  <si>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</si>
  <si>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</si>
  <si>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</si>
  <si>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</si>
  <si>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</si>
  <si>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</si>
  <si>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</si>
  <si>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</si>
  <si>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</si>
  <si>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</si>
  <si>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</si>
  <si>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</si>
  <si>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</si>
  <si>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</si>
  <si>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</si>
  <si>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</si>
  <si>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</si>
  <si>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</si>
  <si>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</si>
  <si>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</si>
  <si>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</si>
  <si>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</si>
  <si>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</si>
  <si>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</si>
  <si>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</si>
  <si>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</si>
  <si>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</si>
  <si>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</si>
  <si>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</si>
  <si>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</si>
  <si>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</si>
  <si>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</si>
  <si>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</si>
  <si>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</si>
  <si>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</si>
  <si>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</si>
  <si>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</si>
  <si>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</si>
  <si>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</si>
  <si>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</si>
  <si>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</si>
  <si>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</si>
  <si>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</si>
  <si>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</si>
  <si>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</si>
  <si>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</si>
  <si>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</si>
  <si>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</si>
  <si>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</si>
  <si>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</si>
  <si>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</si>
  <si>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</si>
  <si>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</si>
  <si>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</si>
  <si>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</si>
  <si>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</si>
  <si>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</si>
  <si>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</si>
  <si>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</si>
  <si>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</si>
  <si>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</si>
  <si>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</si>
  <si>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</si>
  <si>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</si>
  <si>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</si>
  <si>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</si>
  <si>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</si>
  <si>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</si>
  <si>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</si>
  <si>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</si>
  <si>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</si>
  <si>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</si>
  <si>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</si>
  <si>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</si>
  <si>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</si>
  <si>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</si>
  <si>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</si>
  <si>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</si>
  <si>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</si>
  <si>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</si>
  <si>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</si>
  <si>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</si>
  <si>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</si>
  <si>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</si>
  <si>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</si>
  <si>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</si>
  <si>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</si>
  <si>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</si>
  <si>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</si>
  <si>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</si>
  <si>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</si>
  <si>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</si>
  <si>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</si>
  <si>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</si>
  <si>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</si>
  <si>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</si>
  <si>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</si>
  <si>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</si>
  <si>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</si>
  <si>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</si>
  <si>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</si>
  <si>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</si>
  <si>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</si>
  <si>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</si>
  <si>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</si>
  <si>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</si>
  <si>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</si>
  <si>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</si>
  <si>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</si>
  <si>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</si>
  <si>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</si>
  <si>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</si>
  <si>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</si>
  <si>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</si>
  <si>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</si>
  <si>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</si>
  <si>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</si>
  <si>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</si>
  <si>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</si>
  <si>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</si>
  <si>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</si>
  <si>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</si>
  <si>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</si>
  <si>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</si>
  <si>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</si>
  <si>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</si>
  <si>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</si>
  <si>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</si>
  <si>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</si>
  <si>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</si>
  <si>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</si>
  <si>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</si>
  <si>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</si>
  <si>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</si>
  <si>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</si>
  <si>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</si>
  <si>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</si>
  <si>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</si>
  <si>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</si>
  <si>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</si>
  <si>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</si>
  <si>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</si>
  <si>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</si>
  <si>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</si>
  <si>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</si>
  <si>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</si>
  <si>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</si>
  <si>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</si>
  <si>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</si>
  <si>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</si>
  <si>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</si>
  <si>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</si>
  <si>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</si>
  <si>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</si>
  <si>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</si>
  <si>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</si>
  <si>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</si>
  <si>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</si>
  <si>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</si>
  <si>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</si>
  <si>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</si>
  <si>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</si>
  <si>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</si>
  <si>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</si>
  <si>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</si>
  <si>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</si>
  <si>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</si>
  <si>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</si>
  <si>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</si>
  <si>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</si>
  <si>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</si>
  <si>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</si>
  <si>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</si>
  <si>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</si>
  <si>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</si>
  <si>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</si>
  <si>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</si>
  <si>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</si>
  <si>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</si>
  <si>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</si>
  <si>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</si>
  <si>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</si>
  <si>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</si>
  <si>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</si>
  <si>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</si>
  <si>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</si>
  <si>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</si>
  <si>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</si>
  <si>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</si>
  <si>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</si>
  <si>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</si>
  <si>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</si>
  <si>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</si>
  <si>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</si>
  <si>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</si>
  <si>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</si>
  <si>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</si>
  <si>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</si>
  <si>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</si>
  <si>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</si>
  <si>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</si>
  <si>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</si>
  <si>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</si>
  <si>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</si>
  <si>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</si>
  <si>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</si>
  <si>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</si>
  <si>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</si>
  <si>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</si>
  <si>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</si>
  <si>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</si>
  <si>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</si>
  <si>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</si>
  <si>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</si>
  <si>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</si>
  <si>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</si>
  <si>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</si>
  <si>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</si>
  <si>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</si>
  <si>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</si>
  <si>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</si>
  <si>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</si>
  <si>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</si>
  <si>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</si>
  <si>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</si>
  <si>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</si>
  <si>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</si>
  <si>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</si>
  <si>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</si>
  <si>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</si>
  <si>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</si>
  <si>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</si>
  <si>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</si>
  <si>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</si>
  <si>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</si>
  <si>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</si>
  <si>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</si>
  <si>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</si>
  <si>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</si>
  <si>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</si>
  <si>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</si>
  <si>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</si>
  <si>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</si>
  <si>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</si>
  <si>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</si>
  <si>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</si>
  <si>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</si>
  <si>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</si>
  <si>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</si>
  <si>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</si>
  <si>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</si>
  <si>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</si>
  <si>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</si>
  <si>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</si>
  <si>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</si>
  <si>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</si>
  <si>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</si>
  <si>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</si>
  <si>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</si>
  <si>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</si>
  <si>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</si>
  <si>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</si>
  <si>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</si>
  <si>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</si>
  <si>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</si>
  <si>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</si>
  <si>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</si>
  <si>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</si>
  <si>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</si>
  <si>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</si>
  <si>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</si>
  <si>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</si>
  <si>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</si>
  <si>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</si>
  <si>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</si>
  <si>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</si>
  <si>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</si>
  <si>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</si>
  <si>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</si>
  <si>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</si>
  <si>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</si>
  <si>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</si>
  <si>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</si>
  <si>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</si>
  <si>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</si>
  <si>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</si>
  <si>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</si>
  <si>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</si>
  <si>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</si>
  <si>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</si>
  <si>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</si>
  <si>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</si>
  <si>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</si>
  <si>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</si>
  <si>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</si>
  <si>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</si>
  <si>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</si>
  <si>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</si>
  <si>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</si>
  <si>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</si>
  <si>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</si>
  <si>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</si>
  <si>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</si>
  <si>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</si>
  <si>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</si>
  <si>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</si>
  <si>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</si>
  <si>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</si>
  <si>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</si>
  <si>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</si>
  <si>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</si>
  <si>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</si>
  <si>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</si>
  <si>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</si>
  <si>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</si>
  <si>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</si>
  <si>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</si>
  <si>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</si>
  <si>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</si>
  <si>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</si>
  <si>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</si>
  <si>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</si>
  <si>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</si>
  <si>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</si>
  <si>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</si>
  <si>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</si>
  <si>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</si>
  <si>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</si>
  <si>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</si>
  <si>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</si>
  <si>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</si>
  <si>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</si>
  <si>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</si>
  <si>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</si>
  <si>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</si>
  <si>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</si>
  <si>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</si>
  <si>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</si>
  <si>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</si>
  <si>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</si>
  <si>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</si>
  <si>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</si>
  <si>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</si>
  <si>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</si>
  <si>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</si>
  <si>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</si>
  <si>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</si>
  <si>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</si>
  <si>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</si>
  <si>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</si>
  <si>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</si>
  <si>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</si>
  <si>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</si>
  <si>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</si>
  <si>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</si>
  <si>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</si>
  <si>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</si>
  <si>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</si>
  <si>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</si>
  <si>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</si>
  <si>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</si>
  <si>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</si>
  <si>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</si>
  <si>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</si>
  <si>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</si>
  <si>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</si>
  <si>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</si>
  <si>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</si>
  <si>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</si>
  <si>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</si>
  <si>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</si>
  <si>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</si>
  <si>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</si>
  <si>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</si>
  <si>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</si>
  <si>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</si>
  <si>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</si>
  <si>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</si>
  <si>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</si>
  <si>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</si>
  <si>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</si>
  <si>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</si>
  <si>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</si>
  <si>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</si>
  <si>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</si>
  <si>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</si>
  <si>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</si>
  <si>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</si>
  <si>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</si>
  <si>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</si>
  <si>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</si>
  <si>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</si>
  <si>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</si>
  <si>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</si>
  <si>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</si>
  <si>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</si>
  <si>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</si>
  <si>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</si>
  <si>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</si>
  <si>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</si>
  <si>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</si>
  <si>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</si>
  <si>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</si>
  <si>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</si>
  <si>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</si>
  <si>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</si>
  <si>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</si>
  <si>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</si>
  <si>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</si>
  <si>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</si>
  <si>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</si>
  <si>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</si>
  <si>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</si>
  <si>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</si>
  <si>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</si>
  <si>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</si>
  <si>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</si>
  <si>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</si>
  <si>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</si>
  <si>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</si>
  <si>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</si>
  <si>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</si>
  <si>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</si>
  <si>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</si>
  <si>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</si>
  <si>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</si>
  <si>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</si>
  <si>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</si>
  <si>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</si>
  <si>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</si>
  <si>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</si>
  <si>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</si>
  <si>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</si>
  <si>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</si>
  <si>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</si>
  <si>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</si>
  <si>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</si>
  <si>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</si>
  <si>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</si>
  <si>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</si>
  <si>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</si>
  <si>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</si>
  <si>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</si>
  <si>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</si>
  <si>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</si>
  <si>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</si>
  <si>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</si>
  <si>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</si>
  <si>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</si>
  <si>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</si>
  <si>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</si>
  <si>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</si>
  <si>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</si>
  <si>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</si>
  <si>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</si>
  <si>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</si>
  <si>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</si>
  <si>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</si>
  <si>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</si>
  <si>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</si>
  <si>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</si>
  <si>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</si>
  <si>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</si>
  <si>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</si>
  <si>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</si>
  <si>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</si>
  <si>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</si>
  <si>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</si>
  <si>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</si>
  <si>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</si>
  <si>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</si>
  <si>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</si>
  <si>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</si>
  <si>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</si>
  <si>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</si>
  <si>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</si>
  <si>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</si>
  <si>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</si>
  <si>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</si>
  <si>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</si>
  <si>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</si>
  <si>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</si>
  <si>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</si>
  <si>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</si>
  <si>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</si>
  <si>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</si>
  <si>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</si>
  <si>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</si>
  <si>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</si>
  <si>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</si>
  <si>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</si>
  <si>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</si>
  <si>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</si>
  <si>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</si>
  <si>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</si>
  <si>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</si>
  <si>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</si>
  <si>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</si>
  <si>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</si>
  <si>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</si>
  <si>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</si>
  <si>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</si>
  <si>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</si>
  <si>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</si>
  <si>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</si>
  <si>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</si>
  <si>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</si>
  <si>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</si>
  <si>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</si>
  <si>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</si>
  <si>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</si>
  <si>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</si>
  <si>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</si>
  <si>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</si>
  <si>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</si>
  <si>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</si>
  <si>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</si>
  <si>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</si>
  <si>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</si>
  <si>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</si>
  <si>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</si>
  <si>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</si>
  <si>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</si>
  <si>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</si>
  <si>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</si>
  <si>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</si>
  <si>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</si>
  <si>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</si>
  <si>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</si>
  <si>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</si>
  <si>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</si>
  <si>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</si>
  <si>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</si>
  <si>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</si>
  <si>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</si>
  <si>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</si>
  <si>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</si>
  <si>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</si>
  <si>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</si>
  <si>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</si>
  <si>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</si>
  <si>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</si>
  <si>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</si>
  <si>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</si>
  <si>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</si>
  <si>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</si>
  <si>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</si>
  <si>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</si>
  <si>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</si>
  <si>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</si>
  <si>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</si>
  <si>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</si>
  <si>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</si>
  <si>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</si>
  <si>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</si>
  <si>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</si>
  <si>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</si>
  <si>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</si>
  <si>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</si>
  <si>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</si>
  <si>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</si>
  <si>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</si>
  <si>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</si>
  <si>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</si>
  <si>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</si>
  <si>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</si>
  <si>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</si>
  <si>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</si>
  <si>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</si>
  <si>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</si>
  <si>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</si>
  <si>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</si>
  <si>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</si>
  <si>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</si>
  <si>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</si>
  <si>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</si>
  <si>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</si>
  <si>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</si>
  <si>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</si>
  <si>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</si>
  <si>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</si>
  <si>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</si>
  <si>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</si>
  <si>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</si>
  <si>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</si>
  <si>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</si>
  <si>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</si>
  <si>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</si>
  <si>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</si>
  <si>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</si>
  <si>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</si>
  <si>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</si>
  <si>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</si>
  <si>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</si>
  <si>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</si>
  <si>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</si>
  <si>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</si>
  <si>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</si>
  <si>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</si>
  <si>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</si>
  <si>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</si>
  <si>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</si>
  <si>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</si>
  <si>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</si>
  <si>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</si>
  <si>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</si>
  <si>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</si>
  <si>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</si>
  <si>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</si>
  <si>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</si>
  <si>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</si>
  <si>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</si>
  <si>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</si>
  <si>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</si>
  <si>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</si>
  <si>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</si>
  <si>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</si>
  <si>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</si>
  <si>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</si>
  <si>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</si>
  <si>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</si>
  <si>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</si>
  <si>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</si>
  <si>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</si>
  <si>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</si>
  <si>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</si>
  <si>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</si>
  <si>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</si>
  <si>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</si>
  <si>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</si>
  <si>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</si>
  <si>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</si>
  <si>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</si>
  <si>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</si>
  <si>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</si>
  <si>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</si>
  <si>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</si>
  <si>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</si>
  <si>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</si>
  <si>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</si>
  <si>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</si>
  <si>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</si>
  <si>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</si>
  <si>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</si>
  <si>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</si>
  <si>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</si>
  <si>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</si>
  <si>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</si>
  <si>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</si>
  <si>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</si>
  <si>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</si>
  <si>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</si>
  <si>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</si>
  <si>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</si>
  <si>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</si>
  <si>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</si>
  <si>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</si>
  <si>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</si>
  <si>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</si>
  <si>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</si>
  <si>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</si>
  <si>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</si>
  <si>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</si>
  <si>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</si>
  <si>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</si>
  <si>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</si>
  <si>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</si>
  <si>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</si>
  <si>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</si>
  <si>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</si>
  <si>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</si>
  <si>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</si>
  <si>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</si>
  <si>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</si>
  <si>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</si>
  <si>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</si>
  <si>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</si>
  <si>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</si>
  <si>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</si>
  <si>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</si>
  <si>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</si>
  <si>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</si>
  <si>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</si>
  <si>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</si>
  <si>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</si>
  <si>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</si>
  <si>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</si>
  <si>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</si>
  <si>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</si>
  <si>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</si>
  <si>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</si>
  <si>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</si>
  <si>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</si>
  <si>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</si>
  <si>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</si>
  <si>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</si>
  <si>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</si>
  <si>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</si>
  <si>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</si>
  <si>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</si>
  <si>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</si>
  <si>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</si>
  <si>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</si>
  <si>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</si>
  <si>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</si>
  <si>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</si>
  <si>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</si>
  <si>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</si>
  <si>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</si>
  <si>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</si>
  <si>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</si>
  <si>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</si>
  <si>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</si>
  <si>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</si>
  <si>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</si>
  <si>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</si>
  <si>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</si>
  <si>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</si>
  <si>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</si>
  <si>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</si>
  <si>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</si>
  <si>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</si>
  <si>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</si>
  <si>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</si>
  <si>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</si>
  <si>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</si>
  <si>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</si>
  <si>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</si>
  <si>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</si>
  <si>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</si>
  <si>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</si>
  <si>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</si>
  <si>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</si>
  <si>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</si>
  <si>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</si>
  <si>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</si>
  <si>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</si>
  <si>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</si>
  <si>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</si>
  <si>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</si>
  <si>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</si>
  <si>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</si>
  <si>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</si>
  <si>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</si>
  <si>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</si>
  <si>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</si>
  <si>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</si>
  <si>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</si>
  <si>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</si>
  <si>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</si>
  <si>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</si>
  <si>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</si>
  <si>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</si>
  <si>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</si>
  <si>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</si>
  <si>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</si>
  <si>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</si>
  <si>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</si>
  <si>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</si>
  <si>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</si>
  <si>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</si>
  <si>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</si>
  <si>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</si>
  <si>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</si>
  <si>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</si>
  <si>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</si>
  <si>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</si>
  <si>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</si>
  <si>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</si>
  <si>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</si>
  <si>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</si>
  <si>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</si>
  <si>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</si>
  <si>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</si>
  <si>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</si>
  <si>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</si>
  <si>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</si>
  <si>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</si>
  <si>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</si>
  <si>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</si>
  <si>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</si>
  <si>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</si>
  <si>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</si>
  <si>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</si>
  <si>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</si>
  <si>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</si>
  <si>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</si>
  <si>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</si>
  <si>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</si>
  <si>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</si>
  <si>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</si>
  <si>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</si>
  <si>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</si>
  <si>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</si>
  <si>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</si>
  <si>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</si>
  <si>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</si>
  <si>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</si>
  <si>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</si>
  <si>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</si>
  <si>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</si>
  <si>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</si>
  <si>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</si>
  <si>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</si>
  <si>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</si>
  <si>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</si>
  <si>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</si>
  <si>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</si>
  <si>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</si>
  <si>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</si>
  <si>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</si>
  <si>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</si>
  <si>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</si>
  <si>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</si>
  <si>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</si>
  <si>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</si>
  <si>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</si>
  <si>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</si>
  <si>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</si>
  <si>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</si>
  <si>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</si>
  <si>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</si>
  <si>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</si>
  <si>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</si>
  <si>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</si>
  <si>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</si>
  <si>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</si>
  <si>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</si>
  <si>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</si>
  <si>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</si>
  <si>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</si>
  <si>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</si>
  <si>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</si>
  <si>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</si>
  <si>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</si>
  <si>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</si>
  <si>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</si>
  <si>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</si>
  <si>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</si>
  <si>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</si>
  <si>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</si>
  <si>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</si>
  <si>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</si>
  <si>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</si>
  <si>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</si>
  <si>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</si>
  <si>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</si>
  <si>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</si>
  <si>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</si>
  <si>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</si>
  <si>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</si>
  <si>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</si>
  <si>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</si>
  <si>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</si>
  <si>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</si>
  <si>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</si>
  <si>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</si>
  <si>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</si>
  <si>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</si>
  <si>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</si>
  <si>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</si>
  <si>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</si>
  <si>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</si>
  <si>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</si>
  <si>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</si>
  <si>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</si>
  <si>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</si>
  <si>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</si>
  <si>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</si>
  <si>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</si>
  <si>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</si>
  <si>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</si>
  <si>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</si>
  <si>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</si>
  <si>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</si>
  <si>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</si>
  <si>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</si>
  <si>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</si>
  <si>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</si>
  <si>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</si>
  <si>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</si>
  <si>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</si>
  <si>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</si>
  <si>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</si>
  <si>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</si>
  <si>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</si>
  <si>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</si>
  <si>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</si>
  <si>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</si>
  <si>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</si>
  <si>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</si>
  <si>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</si>
  <si>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</si>
  <si>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</si>
  <si>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</si>
  <si>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</si>
  <si>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</si>
  <si>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</si>
  <si>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</si>
  <si>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</si>
  <si>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</si>
  <si>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</si>
  <si>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</si>
  <si>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</si>
  <si>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</si>
  <si>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</si>
  <si>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</si>
  <si>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</si>
  <si>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</si>
  <si>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</si>
  <si>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</si>
  <si>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</si>
  <si>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</si>
  <si>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</si>
  <si>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</si>
  <si>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</si>
  <si>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</si>
  <si>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</si>
  <si>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</si>
  <si>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</si>
  <si>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</si>
  <si>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</si>
  <si>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</si>
  <si>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</si>
  <si>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</si>
  <si>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</si>
  <si>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</si>
  <si>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</si>
  <si>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</si>
  <si>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</si>
  <si>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</si>
  <si>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</si>
  <si>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</si>
  <si>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</si>
  <si>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</si>
  <si>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</si>
  <si>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</si>
  <si>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</si>
  <si>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</si>
  <si>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</si>
  <si>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</si>
  <si>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</si>
  <si>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</si>
  <si>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</si>
  <si>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</si>
  <si>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</si>
  <si>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</si>
  <si>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</si>
  <si>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</si>
  <si>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</si>
  <si>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</si>
  <si>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</si>
  <si>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</si>
  <si>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</si>
  <si>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</si>
  <si>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</si>
  <si>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</si>
  <si>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</si>
  <si>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</si>
  <si>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</si>
  <si>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</si>
  <si>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</si>
  <si>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</si>
  <si>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</si>
  <si>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</si>
  <si>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</si>
  <si>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</si>
  <si>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</si>
  <si>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</si>
  <si>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</si>
  <si>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</si>
  <si>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</si>
  <si>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</si>
  <si>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</si>
  <si>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</si>
  <si>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</si>
  <si>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</si>
  <si>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</si>
  <si>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</si>
  <si>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</si>
  <si>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</si>
  <si>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</si>
  <si>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</si>
  <si>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</si>
  <si>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</si>
  <si>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</si>
  <si>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</si>
  <si>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</si>
  <si>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</si>
  <si>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</si>
  <si>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</si>
  <si>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</si>
  <si>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</si>
  <si>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</si>
  <si>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</si>
  <si>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</si>
  <si>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</si>
  <si>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</si>
  <si>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</si>
  <si>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</si>
  <si>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</si>
  <si>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</si>
  <si>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</si>
  <si>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</si>
  <si>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</si>
  <si>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</si>
  <si>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</si>
  <si>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</si>
  <si>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</si>
  <si>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</si>
  <si>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</si>
  <si>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</si>
  <si>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</si>
  <si>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</si>
  <si>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</si>
  <si>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</si>
  <si>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</si>
  <si>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</si>
  <si>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</si>
  <si>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</si>
  <si>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</si>
  <si>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</si>
  <si>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</si>
  <si>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</si>
  <si>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</si>
  <si>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</si>
  <si>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</si>
  <si>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</si>
  <si>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</si>
  <si>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</si>
  <si>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</si>
  <si>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</si>
  <si>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</si>
  <si>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</si>
  <si>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</si>
  <si>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</si>
  <si>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</si>
  <si>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</si>
  <si>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</si>
  <si>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</si>
  <si>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</si>
  <si>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</si>
  <si>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</si>
  <si>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</si>
  <si>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</si>
  <si>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</si>
  <si>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</si>
  <si>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</si>
  <si>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</si>
  <si>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</si>
  <si>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</si>
  <si>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</si>
  <si>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</si>
  <si>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</si>
  <si>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</si>
  <si>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</si>
  <si>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</si>
  <si>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</si>
  <si>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</si>
  <si>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</si>
  <si>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</si>
  <si>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</si>
  <si>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</si>
  <si>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</si>
  <si>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</si>
  <si>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</si>
  <si>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</si>
  <si>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</si>
  <si>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</si>
  <si>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</si>
  <si>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</si>
  <si>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</si>
  <si>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</si>
  <si>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</si>
  <si>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</si>
  <si>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</si>
  <si>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</si>
  <si>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</si>
  <si>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</si>
  <si>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</si>
  <si>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</si>
  <si>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</si>
  <si>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</si>
  <si>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</si>
  <si>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</si>
  <si>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</si>
  <si>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</si>
  <si>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</si>
  <si>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</si>
  <si>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</si>
  <si>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</si>
  <si>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</si>
  <si>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</si>
  <si>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</si>
  <si>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</si>
  <si>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</si>
  <si>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</si>
  <si>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</si>
  <si>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</si>
  <si>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</si>
  <si>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</si>
  <si>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</si>
  <si>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</si>
  <si>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</si>
  <si>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</si>
  <si>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</si>
  <si>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</si>
  <si>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</si>
  <si>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</si>
  <si>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</si>
  <si>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</si>
  <si>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</si>
  <si>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</si>
  <si>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</si>
  <si>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</si>
  <si>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</si>
  <si>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</si>
  <si>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</si>
  <si>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</si>
  <si>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</si>
  <si>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</si>
  <si>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</si>
  <si>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</si>
  <si>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</si>
  <si>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</si>
  <si>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</si>
  <si>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</si>
  <si>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</si>
  <si>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</si>
  <si>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</si>
  <si>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</si>
  <si>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</si>
  <si>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</si>
  <si>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</si>
  <si>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</si>
  <si>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</si>
  <si>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</si>
  <si>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</si>
  <si>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</si>
  <si>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</si>
  <si>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</si>
  <si>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</si>
  <si>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</si>
  <si>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</si>
  <si>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</si>
  <si>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</si>
  <si>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</si>
  <si>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</si>
  <si>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</si>
  <si>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</si>
  <si>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</si>
  <si>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</si>
  <si>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</si>
  <si>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</si>
  <si>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</si>
  <si>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</si>
  <si>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</si>
  <si>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</si>
  <si>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</si>
  <si>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</si>
  <si>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</si>
  <si>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</si>
  <si>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</si>
  <si>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</si>
  <si>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</si>
  <si>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</si>
  <si>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</si>
  <si>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</si>
  <si>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</si>
  <si>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</si>
  <si>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</si>
  <si>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</si>
  <si>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</si>
  <si>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</si>
  <si>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</si>
  <si>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</si>
  <si>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</si>
  <si>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</si>
  <si>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</si>
  <si>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</si>
  <si>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</si>
  <si>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</si>
  <si>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</si>
  <si>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</si>
  <si>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</si>
  <si>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</si>
  <si>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</si>
  <si>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</si>
  <si>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</si>
  <si>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</si>
  <si>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</si>
  <si>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</si>
  <si>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</si>
  <si>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</si>
  <si>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</si>
  <si>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</si>
  <si>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</si>
  <si>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</si>
  <si>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</si>
  <si>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</si>
  <si>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</si>
  <si>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</si>
  <si>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</si>
  <si>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</si>
  <si>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</si>
  <si>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</si>
  <si>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</si>
  <si>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</si>
  <si>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</si>
  <si>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</si>
  <si>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</si>
  <si>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</si>
  <si>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</si>
  <si>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</si>
  <si>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</si>
  <si>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</si>
  <si>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</si>
  <si>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</si>
  <si>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</si>
  <si>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</si>
  <si>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</si>
  <si>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</si>
  <si>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</si>
  <si>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</si>
  <si>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</si>
  <si>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</si>
  <si>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</si>
  <si>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</si>
  <si>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</si>
  <si>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</si>
  <si>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</si>
  <si>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</si>
  <si>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</si>
  <si>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</si>
  <si>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</si>
  <si>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</si>
  <si>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</si>
  <si>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</si>
  <si>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</si>
  <si>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</si>
  <si>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</si>
  <si>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</si>
  <si>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</si>
  <si>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</si>
  <si>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</si>
  <si>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</si>
  <si>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</si>
  <si>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</si>
  <si>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</si>
  <si>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</si>
  <si>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</si>
  <si>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</si>
  <si>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</si>
  <si>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</si>
  <si>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</si>
  <si>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</si>
  <si>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</si>
  <si>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</si>
  <si>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</si>
  <si>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</si>
  <si>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</si>
  <si>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</si>
  <si>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</si>
  <si>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</si>
  <si>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</si>
  <si>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</si>
  <si>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</si>
  <si>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</si>
  <si>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</si>
  <si>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</si>
  <si>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</si>
  <si>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</si>
  <si>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</si>
  <si>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</si>
  <si>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</si>
  <si>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</si>
  <si>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</si>
  <si>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</si>
  <si>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</si>
  <si>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</si>
  <si>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</si>
  <si>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</si>
  <si>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</si>
  <si>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</si>
  <si>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</si>
  <si>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</si>
  <si>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</si>
  <si>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</si>
  <si>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</si>
  <si>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</si>
  <si>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</si>
  <si>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</si>
  <si>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</si>
  <si>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</si>
  <si>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</si>
  <si>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</si>
  <si>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</si>
  <si>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</si>
  <si>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</si>
  <si>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</si>
  <si>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</si>
  <si>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</si>
  <si>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</si>
  <si>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</si>
  <si>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</si>
  <si>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</si>
  <si>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</si>
  <si>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</si>
  <si>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</si>
  <si>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</si>
  <si>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</si>
  <si>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</si>
  <si>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</si>
  <si>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</si>
  <si>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</si>
  <si>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</si>
  <si>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</si>
  <si>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</si>
  <si>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</si>
  <si>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</si>
  <si>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</si>
  <si>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</si>
  <si>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</si>
  <si>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</si>
  <si>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</si>
  <si>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</si>
  <si>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</si>
  <si>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</si>
  <si>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</si>
  <si>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</si>
  <si>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</si>
  <si>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</si>
  <si>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</si>
  <si>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</si>
  <si>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</si>
  <si>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</si>
  <si>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</si>
  <si>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</si>
  <si>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</si>
  <si>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</si>
  <si>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</si>
  <si>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</si>
  <si>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</si>
  <si>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</si>
  <si>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</si>
  <si>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</si>
  <si>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</si>
  <si>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</si>
  <si>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</si>
  <si>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</si>
  <si>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</si>
  <si>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</si>
  <si>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</si>
  <si>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</si>
  <si>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</si>
  <si>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</si>
  <si>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</si>
  <si>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</si>
  <si>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</si>
  <si>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</si>
  <si>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</si>
  <si>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</si>
  <si>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</si>
  <si>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</si>
  <si>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</si>
  <si>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</si>
  <si>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</si>
  <si>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</si>
  <si>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</si>
  <si>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</si>
  <si>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</si>
  <si>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</si>
  <si>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</si>
  <si>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</si>
  <si>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</si>
  <si>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</si>
  <si>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</si>
  <si>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</si>
  <si>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</si>
  <si>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</si>
  <si>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</si>
  <si>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</si>
  <si>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</si>
  <si>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</si>
  <si>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</si>
  <si>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</si>
  <si>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</si>
  <si>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</si>
  <si>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</si>
  <si>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</si>
  <si>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</si>
  <si>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</si>
  <si>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</si>
  <si>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</si>
  <si>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</si>
  <si>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</si>
  <si>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</si>
  <si>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</si>
  <si>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</si>
  <si>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</si>
  <si>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</si>
  <si>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</si>
  <si>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</si>
  <si>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</si>
  <si>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</si>
  <si>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</si>
  <si>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</si>
  <si>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</si>
  <si>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</si>
  <si>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</si>
  <si>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</si>
  <si>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</si>
  <si>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</si>
  <si>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</si>
  <si>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</si>
  <si>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</si>
  <si>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</si>
  <si>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</si>
  <si>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</si>
  <si>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</si>
  <si>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</si>
  <si>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</si>
  <si>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</si>
  <si>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</si>
  <si>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</si>
  <si>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</si>
  <si>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</si>
  <si>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</si>
  <si>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</si>
  <si>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</si>
  <si>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</si>
  <si>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</si>
  <si>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</si>
  <si>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</si>
  <si>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</si>
  <si>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</si>
  <si>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</si>
  <si>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</si>
  <si>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</si>
  <si>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</si>
  <si>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</si>
  <si>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</si>
  <si>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</si>
  <si>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</si>
  <si>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</si>
  <si>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</si>
  <si>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</si>
  <si>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</si>
  <si>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</si>
  <si>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</si>
  <si>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</si>
  <si>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</si>
  <si>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</si>
  <si>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</si>
  <si>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</si>
  <si>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</si>
  <si>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</si>
  <si>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</si>
  <si>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</si>
  <si>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</si>
  <si>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</si>
  <si>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</si>
  <si>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</si>
  <si>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</si>
  <si>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</si>
  <si>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</si>
  <si>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</si>
  <si>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</si>
  <si>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</si>
  <si>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</si>
  <si>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</si>
  <si>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</si>
  <si>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</si>
  <si>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</si>
  <si>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</si>
  <si>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</si>
  <si>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</si>
  <si>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</si>
  <si>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</si>
  <si>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</si>
  <si>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</si>
  <si>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</si>
  <si>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</si>
  <si>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</si>
  <si>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</si>
  <si>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</si>
  <si>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</si>
  <si>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</si>
  <si>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</si>
  <si>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</si>
  <si>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</si>
  <si>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</si>
  <si>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</si>
  <si>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</si>
  <si>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</si>
  <si>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</si>
  <si>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</si>
  <si>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</si>
  <si>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</si>
  <si>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</si>
  <si>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</si>
  <si>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</si>
  <si>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</si>
  <si>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</si>
  <si>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</si>
  <si>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</si>
  <si>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</si>
  <si>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</si>
  <si>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</si>
  <si>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</si>
  <si>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</si>
  <si>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</si>
  <si>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</si>
  <si>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</si>
  <si>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</si>
  <si>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</si>
  <si>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</si>
  <si>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</si>
  <si>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</si>
  <si>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</si>
  <si>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</si>
  <si>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</si>
  <si>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</si>
  <si>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</si>
  <si>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</si>
  <si>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</si>
  <si>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</si>
  <si>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</si>
  <si>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</si>
  <si>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</si>
  <si>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</si>
  <si>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</si>
  <si>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</si>
  <si>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</si>
  <si>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</si>
  <si>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</si>
  <si>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</si>
  <si>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</si>
  <si>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</si>
  <si>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</si>
  <si>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</si>
  <si>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</si>
  <si>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</si>
  <si>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</si>
  <si>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</si>
  <si>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</si>
  <si>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</si>
  <si>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</si>
  <si>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</si>
  <si>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</si>
  <si>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</si>
  <si>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</si>
  <si>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</si>
  <si>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</si>
  <si>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</si>
  <si>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</si>
  <si>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</si>
  <si>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</si>
  <si>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</si>
  <si>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</si>
  <si>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</si>
  <si>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</si>
  <si>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</si>
  <si>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</si>
  <si>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</si>
  <si>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</si>
  <si>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</si>
  <si>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</si>
  <si>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</si>
  <si>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</si>
  <si>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</si>
  <si>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</si>
  <si>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</si>
  <si>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</si>
  <si>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</si>
  <si>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</si>
  <si>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</si>
  <si>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</si>
  <si>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</si>
  <si>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</si>
  <si>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</si>
  <si>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</si>
  <si>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</si>
  <si>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</si>
  <si>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</si>
  <si>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</si>
  <si>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</si>
  <si>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</si>
  <si>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</si>
  <si>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</si>
  <si>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</si>
  <si>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</si>
  <si>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</si>
  <si>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</si>
  <si>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</si>
  <si>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</si>
  <si>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</si>
  <si>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</si>
  <si>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</si>
  <si>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</si>
  <si>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</si>
  <si>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</si>
  <si>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</si>
  <si>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</si>
  <si>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</si>
  <si>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</si>
  <si>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</si>
  <si>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</si>
  <si>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</si>
  <si>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</si>
  <si>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</si>
  <si>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</si>
  <si>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</si>
  <si>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</si>
  <si>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</si>
  <si>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</si>
  <si>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</si>
  <si>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</si>
  <si>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</si>
  <si>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</si>
  <si>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</si>
  <si>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</si>
  <si>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</si>
  <si>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</si>
  <si>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</si>
  <si>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</si>
  <si>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</si>
  <si>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</si>
  <si>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</si>
  <si>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</si>
  <si>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</si>
  <si>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</si>
  <si>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</si>
  <si>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</si>
  <si>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</si>
  <si>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</si>
  <si>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</si>
  <si>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</si>
  <si>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</si>
  <si>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</si>
  <si>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</si>
  <si>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</si>
  <si>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</si>
  <si>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</si>
  <si>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</si>
  <si>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</si>
  <si>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</si>
  <si>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</si>
  <si>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</si>
  <si>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</si>
  <si>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</si>
  <si>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</si>
  <si>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</si>
  <si>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</si>
  <si>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</si>
  <si>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</si>
  <si>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</si>
  <si>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</si>
  <si>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</si>
  <si>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</si>
  <si>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</si>
  <si>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</si>
  <si>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</si>
  <si>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</si>
  <si>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</si>
  <si>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</si>
  <si>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</si>
  <si>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</si>
  <si>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</si>
  <si>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</si>
  <si>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</si>
  <si>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</si>
  <si>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</si>
  <si>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</si>
  <si>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</si>
  <si>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</si>
  <si>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</si>
  <si>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</si>
  <si>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</si>
  <si>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</si>
  <si>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</si>
  <si>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</si>
  <si>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</si>
  <si>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</si>
  <si>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</si>
  <si>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</si>
  <si>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</si>
  <si>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</si>
  <si>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</si>
  <si>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</si>
  <si>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</si>
  <si>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</si>
  <si>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</si>
  <si>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</si>
  <si>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</si>
  <si>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</si>
  <si>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</si>
  <si>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</si>
  <si>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</si>
  <si>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</si>
  <si>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</si>
  <si>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</si>
  <si>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</si>
  <si>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</si>
  <si>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</si>
  <si>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</si>
  <si>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</si>
  <si>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</si>
  <si>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</si>
  <si>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</si>
  <si>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</si>
  <si>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</si>
  <si>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</si>
  <si>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</si>
  <si>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</si>
  <si>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</si>
  <si>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</si>
  <si>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</si>
  <si>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</si>
  <si>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</si>
  <si>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</si>
  <si>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</si>
  <si>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</si>
  <si>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</si>
  <si>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</si>
  <si>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</si>
  <si>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</si>
  <si>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</si>
  <si>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</si>
  <si>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</si>
  <si>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</si>
  <si>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</si>
  <si>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</si>
  <si>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</si>
  <si>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</si>
  <si>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</si>
  <si>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</si>
  <si>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</si>
  <si>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</si>
  <si>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</si>
  <si>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</si>
  <si>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</si>
  <si>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</si>
  <si>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</si>
  <si>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</si>
  <si>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</si>
  <si>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</si>
  <si>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</si>
  <si>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</si>
  <si>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</si>
  <si>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</si>
  <si>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</si>
  <si>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</si>
  <si>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</si>
  <si>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</si>
  <si>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</si>
  <si>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</si>
  <si>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</si>
  <si>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</si>
  <si>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</si>
  <si>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</si>
  <si>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</si>
  <si>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</si>
  <si>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</si>
  <si>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</si>
  <si>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</si>
  <si>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</si>
  <si>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</si>
  <si>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</si>
  <si>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</si>
  <si>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</si>
  <si>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</si>
  <si>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</si>
  <si>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</si>
  <si>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</si>
  <si>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</si>
  <si>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</si>
  <si>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</si>
  <si>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</si>
  <si>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</si>
  <si>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</si>
  <si>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</si>
  <si>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</si>
  <si>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</si>
  <si>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</si>
  <si>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</si>
  <si>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</si>
  <si>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</si>
  <si>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</si>
  <si>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</si>
  <si>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</si>
  <si>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</si>
  <si>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</si>
  <si>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</si>
  <si>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</si>
  <si>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</si>
  <si>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</si>
  <si>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</si>
  <si>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</si>
  <si>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</si>
  <si>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</si>
  <si>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</si>
  <si>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</si>
  <si>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</si>
  <si>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</si>
  <si>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</si>
  <si>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</si>
  <si>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</si>
  <si>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</si>
  <si>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</si>
  <si>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</si>
  <si>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</si>
  <si>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</si>
  <si>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</si>
  <si>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</si>
  <si>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</si>
  <si>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</si>
  <si>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</si>
  <si>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</si>
  <si>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</si>
  <si>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</si>
  <si>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</si>
  <si>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</si>
  <si>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</si>
  <si>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</si>
  <si>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</si>
  <si>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</si>
  <si>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</si>
  <si>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</si>
  <si>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</si>
  <si>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</si>
  <si>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</si>
  <si>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</si>
  <si>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</si>
  <si>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</si>
  <si>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</si>
  <si>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</si>
  <si>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</si>
  <si>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</si>
  <si>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</si>
  <si>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</si>
  <si>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</si>
  <si>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</si>
  <si>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</si>
  <si>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</si>
  <si>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</si>
  <si>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</si>
  <si>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</si>
  <si>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</si>
  <si>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</si>
  <si>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</si>
  <si>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</si>
  <si>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</si>
  <si>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</si>
  <si>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</si>
  <si>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</si>
  <si>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</si>
  <si>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</si>
  <si>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</si>
  <si>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</si>
  <si>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</si>
  <si>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</si>
  <si>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</si>
  <si>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</si>
  <si>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</si>
  <si>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</si>
  <si>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</si>
  <si>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</si>
  <si>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</si>
  <si>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</si>
  <si>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</si>
  <si>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</si>
  <si>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</si>
  <si>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</si>
  <si>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</si>
  <si>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</si>
  <si>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</si>
  <si>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</si>
  <si>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</si>
  <si>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</si>
  <si>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</si>
  <si>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</si>
  <si>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</si>
  <si>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</si>
  <si>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</si>
  <si>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</si>
  <si>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</si>
  <si>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</si>
  <si>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</si>
  <si>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</si>
  <si>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</si>
  <si>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</si>
  <si>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</si>
  <si>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</si>
  <si>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</si>
  <si>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</si>
  <si>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</si>
  <si>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</si>
  <si>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</si>
  <si>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</si>
  <si>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</si>
  <si>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</si>
  <si>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</si>
  <si>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</si>
  <si>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</si>
  <si>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</si>
  <si>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</si>
  <si>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</si>
  <si>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</si>
  <si>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</si>
  <si>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</si>
  <si>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</si>
  <si>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</si>
  <si>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</si>
  <si>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</si>
  <si>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</si>
  <si>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</si>
  <si>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</si>
  <si>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</si>
  <si>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</si>
  <si>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</si>
  <si>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</si>
  <si>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</si>
  <si>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</si>
  <si>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</si>
  <si>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</si>
  <si>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</si>
  <si>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</si>
  <si>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</si>
  <si>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</si>
  <si>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</si>
  <si>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</si>
  <si>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</si>
  <si>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</si>
  <si>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</si>
  <si>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</si>
  <si>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</si>
  <si>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</si>
  <si>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</si>
  <si>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</si>
  <si>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</si>
  <si>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</si>
  <si>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</si>
  <si>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</si>
  <si>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</si>
  <si>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</si>
  <si>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</si>
  <si>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</si>
  <si>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</si>
  <si>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</si>
  <si>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</si>
  <si>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</si>
  <si>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</si>
  <si>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</si>
  <si>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</si>
  <si>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</si>
  <si>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</si>
  <si>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</si>
  <si>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</si>
  <si>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</si>
  <si>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</si>
  <si>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</si>
  <si>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</si>
  <si>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</si>
  <si>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</si>
  <si>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</si>
  <si>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</si>
  <si>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</si>
  <si>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</si>
  <si>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</si>
  <si>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</si>
  <si>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</si>
  <si>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</si>
  <si>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</si>
  <si>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</si>
  <si>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</si>
  <si>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</si>
  <si>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</si>
  <si>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</si>
  <si>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</si>
  <si>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</si>
  <si>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</si>
  <si>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</si>
  <si>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</si>
  <si>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</si>
  <si>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</si>
  <si>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</si>
  <si>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</si>
  <si>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</si>
  <si>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</si>
  <si>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</si>
  <si>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</si>
  <si>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</si>
  <si>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</si>
  <si>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</si>
  <si>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</si>
  <si>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</si>
  <si>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</si>
  <si>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</si>
  <si>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</si>
  <si>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</si>
  <si>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</si>
  <si>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</si>
  <si>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</si>
  <si>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</si>
  <si>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</si>
  <si>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</si>
  <si>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</si>
  <si>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</si>
  <si>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</si>
  <si>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</si>
  <si>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</si>
  <si>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</si>
  <si>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</si>
  <si>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</si>
  <si>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</si>
  <si>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</si>
  <si>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</si>
  <si>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</si>
  <si>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</si>
  <si>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</si>
  <si>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</si>
  <si>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</si>
  <si>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</si>
  <si>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</si>
  <si>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</si>
  <si>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</si>
  <si>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</si>
  <si>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</si>
  <si>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</si>
  <si>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</si>
  <si>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</si>
  <si>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</si>
  <si>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</si>
  <si>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</si>
  <si>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</si>
  <si>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</si>
  <si>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</si>
  <si>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</si>
  <si>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</si>
  <si>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</si>
  <si>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</si>
  <si>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</si>
  <si>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</si>
  <si>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</si>
  <si>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</si>
  <si>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</si>
  <si>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</si>
  <si>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</si>
  <si>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</si>
  <si>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</si>
  <si>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</si>
  <si>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</si>
  <si>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</si>
  <si>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</si>
  <si>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</si>
  <si>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</si>
  <si>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</si>
  <si>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</si>
  <si>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</si>
  <si>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</si>
  <si>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</si>
  <si>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</si>
  <si>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</si>
  <si>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</si>
  <si>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</si>
  <si>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</si>
  <si>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</si>
  <si>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</si>
  <si>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</si>
  <si>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</si>
  <si>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</si>
  <si>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</si>
  <si>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</si>
  <si>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</si>
  <si>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</si>
  <si>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</si>
  <si>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</si>
  <si>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</si>
  <si>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</si>
  <si>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</si>
  <si>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</si>
  <si>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</si>
  <si>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</si>
  <si>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</si>
  <si>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</si>
  <si>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</si>
  <si>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</si>
  <si>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</si>
  <si>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</si>
  <si>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</si>
  <si>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</si>
  <si>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</si>
  <si>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</si>
  <si>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</si>
  <si>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</si>
  <si>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</si>
  <si>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</si>
  <si>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</si>
  <si>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</si>
  <si>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</si>
  <si>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</si>
  <si>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</si>
  <si>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</si>
  <si>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</si>
  <si>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</si>
  <si>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</si>
  <si>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</si>
  <si>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</si>
  <si>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</si>
  <si>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</si>
  <si>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</si>
  <si>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</si>
  <si>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</si>
  <si>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</si>
  <si>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</si>
  <si>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</si>
  <si>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</si>
  <si>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</si>
  <si>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</si>
  <si>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</si>
  <si>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</si>
  <si>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</si>
  <si>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</si>
  <si>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</si>
  <si>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</si>
  <si>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</si>
  <si>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</si>
  <si>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</si>
  <si>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</si>
  <si>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</si>
  <si>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</si>
  <si>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</si>
  <si>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</si>
  <si>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</si>
  <si>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</si>
  <si>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</si>
  <si>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</si>
  <si>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</si>
  <si>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</si>
  <si>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</si>
  <si>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</si>
  <si>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</si>
  <si>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</si>
  <si>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</si>
  <si>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</si>
  <si>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</si>
  <si>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</si>
  <si>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</si>
  <si>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</si>
  <si>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</si>
  <si>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</si>
  <si>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</si>
  <si>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</si>
  <si>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</si>
  <si>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</si>
  <si>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</si>
  <si>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</si>
  <si>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</si>
  <si>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</si>
  <si>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</si>
  <si>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</si>
  <si>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</si>
  <si>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</si>
  <si>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</si>
  <si>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</si>
  <si>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</si>
  <si>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</si>
  <si>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</si>
  <si>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</si>
  <si>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</si>
  <si>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</si>
  <si>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</si>
  <si>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</si>
  <si>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</si>
  <si>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</si>
  <si>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</si>
  <si>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</si>
  <si>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</si>
  <si>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</si>
  <si>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</si>
  <si>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</si>
  <si>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</si>
  <si>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</si>
  <si>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</si>
  <si>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</si>
  <si>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</si>
  <si>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</si>
  <si>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</si>
  <si>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</si>
  <si>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</si>
  <si>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</si>
  <si>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</si>
  <si>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</si>
  <si>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</si>
  <si>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</si>
  <si>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</si>
  <si>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</si>
  <si>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</si>
  <si>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</si>
  <si>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</si>
  <si>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</si>
  <si>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</si>
  <si>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</si>
  <si>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</si>
  <si>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</si>
  <si>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</si>
  <si>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</si>
  <si>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</si>
  <si>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</si>
  <si>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</si>
  <si>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</si>
  <si>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</si>
  <si>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</si>
  <si>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</si>
  <si>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</si>
  <si>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</si>
  <si>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</si>
  <si>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</si>
  <si>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</si>
  <si>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</si>
  <si>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</si>
  <si>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</si>
  <si>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</si>
  <si>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</si>
  <si>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</si>
  <si>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</si>
  <si>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</si>
  <si>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</si>
  <si>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</si>
  <si>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</si>
  <si>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</si>
  <si>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</si>
  <si>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</si>
  <si>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</si>
  <si>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</si>
  <si>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</si>
  <si>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</si>
  <si>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</si>
  <si>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</si>
  <si>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</si>
  <si>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</si>
  <si>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</si>
  <si>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</si>
  <si>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</si>
  <si>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</si>
  <si>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</si>
  <si>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</si>
  <si>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</si>
  <si>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</si>
  <si>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</si>
  <si>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</si>
  <si>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</si>
  <si>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</si>
  <si>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</si>
  <si>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</si>
  <si>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</si>
  <si>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</si>
  <si>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</si>
  <si>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</si>
  <si>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</si>
  <si>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</si>
  <si>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</si>
  <si>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</si>
  <si>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</si>
  <si>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</si>
  <si>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</si>
  <si>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</si>
  <si>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</si>
  <si>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</si>
  <si>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</si>
  <si>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</si>
  <si>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</si>
  <si>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</si>
  <si>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</si>
  <si>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</si>
  <si>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</si>
  <si>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</si>
  <si>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</si>
  <si>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</si>
  <si>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</si>
  <si>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</si>
  <si>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</si>
  <si>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</si>
  <si>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</si>
  <si>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</si>
  <si>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</si>
  <si>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</si>
  <si>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</si>
  <si>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</si>
  <si>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</si>
  <si>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</si>
  <si>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</si>
  <si>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</si>
  <si>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</si>
  <si>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</si>
  <si>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</si>
  <si>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</si>
  <si>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</si>
  <si>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</si>
  <si>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</si>
  <si>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</si>
  <si>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</si>
  <si>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</si>
  <si>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</si>
  <si>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</si>
  <si>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</si>
  <si>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</si>
  <si>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</si>
  <si>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</si>
  <si>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</si>
  <si>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</si>
  <si>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</si>
  <si>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</si>
  <si>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</si>
  <si>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</si>
  <si>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</si>
  <si>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</si>
  <si>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</si>
  <si>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</si>
  <si>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</si>
  <si>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</si>
  <si>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</si>
  <si>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</si>
  <si>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</si>
  <si>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</si>
  <si>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</si>
  <si>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</si>
  <si>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</si>
  <si>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</si>
  <si>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</si>
  <si>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</si>
  <si>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</si>
  <si>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</si>
  <si>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</si>
  <si>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</si>
  <si>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</si>
  <si>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</si>
  <si>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</si>
  <si>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</si>
  <si>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</si>
  <si>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</si>
  <si>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</si>
  <si>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</si>
  <si>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</si>
  <si>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</si>
  <si>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</si>
  <si>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</si>
  <si>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</si>
  <si>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</si>
  <si>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</si>
  <si>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</si>
  <si>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</si>
  <si>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</si>
  <si>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</si>
  <si>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</si>
  <si>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</si>
  <si>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</si>
  <si>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</si>
  <si>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</si>
  <si>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</si>
  <si>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</si>
  <si>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</si>
  <si>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</si>
  <si>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</si>
  <si>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</si>
  <si>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</si>
  <si>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</si>
  <si>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</si>
  <si>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</si>
  <si>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</si>
  <si>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</si>
  <si>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</si>
  <si>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</si>
  <si>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</si>
  <si>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</si>
  <si>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</si>
  <si>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</si>
  <si>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</si>
  <si>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</si>
  <si>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</si>
  <si>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</si>
  <si>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</si>
  <si>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</si>
  <si>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</si>
  <si>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</si>
  <si>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</si>
  <si>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</si>
  <si>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</si>
  <si>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</si>
  <si>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</si>
  <si>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</si>
  <si>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</si>
  <si>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</si>
  <si>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</si>
  <si>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</si>
  <si>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</si>
  <si>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</si>
  <si>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</si>
  <si>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</si>
  <si>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</si>
  <si>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</si>
  <si>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</si>
  <si>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</si>
  <si>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</si>
  <si>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</si>
  <si>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</si>
  <si>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</si>
  <si>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</si>
  <si>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</si>
  <si>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</si>
  <si>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</si>
  <si>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</si>
  <si>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</si>
  <si>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</si>
  <si>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</si>
  <si>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</si>
  <si>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</si>
  <si>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</si>
  <si>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</si>
  <si>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</si>
  <si>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</si>
  <si>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</si>
  <si>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</si>
  <si>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</si>
  <si>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</si>
  <si>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</si>
  <si>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</si>
  <si>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</si>
  <si>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</si>
  <si>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</si>
  <si>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</si>
  <si>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</si>
  <si>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</si>
  <si>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</si>
  <si>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</si>
  <si>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</si>
  <si>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</si>
  <si>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</si>
  <si>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</si>
  <si>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</si>
  <si>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</si>
  <si>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</si>
  <si>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</si>
  <si>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</si>
  <si>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</si>
  <si>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</si>
  <si>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</si>
  <si>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</si>
  <si>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</si>
  <si>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</si>
  <si>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</si>
  <si>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</si>
  <si>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</si>
  <si>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</si>
  <si>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</si>
  <si>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</si>
  <si>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</si>
  <si>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</si>
  <si>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</si>
  <si>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</si>
  <si>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</si>
  <si>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</si>
  <si>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</si>
  <si>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</si>
  <si>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</si>
  <si>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</si>
  <si>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</si>
  <si>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</si>
  <si>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</si>
  <si>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</si>
  <si>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</si>
  <si>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</si>
  <si>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</si>
  <si>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</si>
  <si>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</si>
  <si>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</si>
  <si>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</si>
  <si>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</si>
  <si>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</si>
  <si>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</si>
  <si>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</si>
  <si>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</si>
  <si>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</si>
  <si>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</si>
  <si>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</si>
  <si>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</si>
  <si>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</si>
  <si>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</si>
  <si>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</si>
  <si>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</si>
  <si>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</si>
  <si>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</si>
  <si>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</si>
  <si>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</si>
  <si>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</si>
  <si>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</si>
  <si>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</si>
  <si>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</si>
  <si>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</si>
  <si>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</si>
  <si>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</si>
  <si>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</si>
  <si>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</si>
  <si>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</si>
  <si>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</si>
  <si>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</si>
  <si>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</si>
  <si>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</si>
  <si>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</si>
  <si>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</si>
  <si>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</si>
  <si>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</si>
  <si>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</si>
  <si>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</si>
  <si>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</si>
  <si>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</si>
  <si>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</si>
  <si>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</si>
  <si>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</si>
  <si>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</si>
  <si>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</si>
  <si>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</si>
  <si>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</si>
  <si>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</si>
  <si>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</si>
  <si>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</si>
  <si>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</si>
  <si>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</si>
  <si>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</si>
  <si>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</si>
  <si>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</si>
  <si>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</si>
  <si>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</si>
  <si>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</si>
  <si>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</si>
  <si>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</si>
  <si>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</si>
  <si>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</si>
  <si>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</si>
  <si>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</si>
  <si>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</si>
  <si>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</si>
  <si>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</si>
  <si>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</si>
  <si>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</si>
  <si>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</si>
  <si>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</si>
  <si>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</si>
  <si>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</si>
  <si>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</si>
  <si>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</si>
  <si>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</si>
  <si>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</si>
  <si>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</si>
  <si>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</si>
  <si>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</si>
  <si>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</si>
  <si>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</si>
  <si>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</si>
  <si>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</si>
  <si>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</si>
  <si>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</si>
  <si>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</si>
  <si>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</si>
  <si>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</si>
  <si>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</si>
  <si>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</si>
  <si>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</si>
  <si>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</si>
  <si>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</si>
  <si>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</si>
  <si>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</si>
  <si>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</si>
  <si>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</si>
  <si>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</si>
  <si>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</si>
  <si>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</si>
  <si>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</si>
  <si>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</si>
  <si>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</si>
  <si>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</si>
  <si>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</si>
  <si>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</si>
  <si>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</si>
  <si>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</si>
  <si>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</si>
  <si>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</si>
  <si>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</si>
  <si>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</si>
  <si>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</si>
  <si>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</si>
  <si>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</si>
  <si>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</si>
  <si>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</si>
  <si>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</si>
  <si>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</si>
  <si>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</si>
  <si>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</si>
  <si>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</si>
  <si>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</si>
  <si>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</si>
  <si>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</si>
  <si>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</si>
  <si>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</si>
  <si>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</si>
  <si>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</si>
  <si>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</si>
  <si>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</si>
  <si>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</si>
  <si>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</si>
  <si>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</si>
  <si>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</si>
  <si>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</si>
  <si>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</si>
  <si>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</si>
  <si>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</si>
  <si>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</si>
  <si>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</si>
  <si>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</si>
  <si>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</si>
  <si>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</si>
  <si>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</si>
  <si>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</si>
  <si>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</si>
  <si>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</si>
  <si>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</si>
  <si>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</si>
  <si>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</si>
  <si>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</si>
  <si>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</si>
  <si>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</si>
  <si>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</si>
  <si>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</si>
  <si>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</si>
  <si>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</si>
  <si>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</si>
  <si>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</si>
  <si>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</si>
  <si>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</si>
  <si>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</si>
  <si>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</si>
  <si>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</si>
  <si>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</si>
  <si>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</si>
  <si>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</si>
  <si>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</si>
  <si>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</si>
  <si>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</si>
  <si>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</si>
  <si>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</si>
  <si>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</si>
  <si>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</si>
  <si>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</si>
  <si>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</si>
  <si>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</si>
  <si>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</si>
  <si>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</si>
  <si>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</si>
  <si>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</si>
  <si>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</si>
  <si>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</si>
  <si>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</si>
  <si>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</si>
  <si>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</si>
  <si>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</si>
  <si>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</si>
  <si>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</si>
  <si>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</si>
  <si>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</si>
  <si>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</si>
  <si>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</si>
  <si>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</si>
  <si>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</si>
  <si>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</si>
  <si>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</si>
  <si>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</si>
  <si>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</si>
  <si>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</si>
  <si>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</si>
  <si>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</si>
  <si>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</si>
  <si>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</si>
  <si>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</si>
  <si>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</si>
  <si>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</si>
  <si>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</si>
  <si>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</si>
  <si>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</si>
  <si>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</si>
  <si>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</si>
  <si>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</si>
  <si>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</si>
  <si>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</si>
  <si>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</si>
  <si>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</si>
  <si>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</si>
  <si>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</si>
  <si>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</si>
  <si>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</si>
  <si>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</si>
  <si>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</si>
  <si>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</si>
  <si>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</si>
  <si>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</si>
  <si>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</si>
  <si>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</si>
  <si>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</si>
  <si>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</si>
  <si>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</si>
  <si>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</si>
  <si>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</si>
  <si>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</si>
  <si>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</si>
  <si>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</si>
  <si>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</si>
  <si>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</si>
  <si>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</si>
  <si>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</si>
  <si>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</si>
  <si>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</si>
  <si>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</si>
  <si>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</si>
  <si>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</si>
  <si>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</si>
  <si>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</si>
  <si>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</si>
  <si>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</si>
  <si>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</si>
  <si>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</si>
  <si>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</si>
  <si>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</si>
  <si>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</si>
  <si>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</si>
  <si>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</si>
  <si>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</si>
  <si>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</si>
  <si>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</si>
  <si>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</si>
  <si>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</si>
  <si>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</si>
  <si>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</si>
  <si>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</si>
  <si>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</si>
  <si>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</si>
  <si>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</si>
  <si>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</si>
  <si>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</si>
  <si>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</si>
  <si>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</si>
  <si>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</si>
  <si>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</si>
  <si>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</si>
  <si>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</si>
  <si>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</si>
  <si>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</si>
  <si>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</si>
  <si>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</si>
  <si>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</si>
  <si>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</si>
  <si>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</si>
  <si>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</si>
  <si>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</si>
  <si>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</si>
  <si>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</si>
  <si>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</si>
  <si>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</si>
  <si>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</si>
  <si>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</si>
  <si>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</si>
  <si>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</si>
  <si>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</si>
  <si>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</si>
  <si>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</si>
  <si>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</si>
  <si>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</si>
  <si>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</si>
  <si>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</si>
  <si>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</si>
  <si>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</si>
  <si>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</si>
  <si>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</si>
  <si>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</si>
  <si>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</si>
  <si>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</si>
  <si>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</si>
  <si>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</si>
  <si>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</si>
  <si>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</si>
  <si>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</si>
  <si>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</si>
  <si>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</si>
  <si>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</si>
  <si>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</si>
  <si>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</si>
  <si>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</si>
  <si>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</si>
  <si>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</si>
  <si>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</si>
  <si>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</si>
  <si>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</si>
  <si>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</si>
  <si>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</si>
  <si>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</si>
  <si>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</si>
  <si>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</si>
  <si>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</si>
  <si>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</si>
  <si>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</si>
  <si>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</si>
  <si>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</si>
  <si>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</si>
  <si>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</si>
  <si>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</si>
  <si>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</si>
  <si>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</si>
  <si>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</si>
  <si>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</si>
  <si>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</si>
  <si>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</si>
  <si>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</si>
  <si>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</si>
  <si>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</si>
  <si>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</si>
  <si>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</si>
  <si>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</si>
  <si>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</si>
  <si>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</si>
  <si>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</si>
  <si>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</si>
  <si>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</si>
  <si>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</si>
  <si>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</si>
  <si>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</si>
  <si>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</si>
  <si>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</si>
  <si>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</si>
  <si>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</si>
  <si>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</si>
  <si>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</si>
  <si>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</si>
  <si>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</si>
  <si>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</si>
  <si>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</si>
  <si>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</si>
  <si>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</si>
  <si>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</si>
  <si>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</si>
  <si>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</si>
  <si>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</si>
  <si>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</si>
  <si>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</si>
  <si>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</si>
  <si>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</si>
  <si>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</si>
  <si>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</si>
  <si>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</si>
  <si>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</si>
  <si>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</si>
  <si>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</si>
  <si>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</si>
  <si>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</si>
  <si>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</si>
  <si>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</si>
  <si>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</si>
  <si>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</si>
  <si>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</si>
  <si>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</si>
  <si>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</si>
  <si>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</si>
  <si>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</si>
  <si>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</si>
  <si>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</si>
  <si>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</si>
  <si>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</si>
  <si>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</si>
  <si>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</si>
  <si>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</si>
  <si>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</si>
  <si>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</si>
  <si>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</si>
  <si>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</si>
  <si>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</si>
  <si>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</si>
  <si>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</si>
  <si>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</si>
  <si>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</si>
  <si>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</si>
  <si>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</si>
  <si>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</si>
  <si>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</si>
  <si>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</si>
  <si>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</si>
  <si>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</si>
  <si>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</si>
  <si>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</si>
  <si>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</si>
  <si>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</si>
  <si>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</si>
  <si>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</si>
  <si>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</si>
  <si>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</si>
  <si>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</si>
  <si>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</si>
  <si>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</si>
  <si>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</si>
  <si>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</si>
  <si>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</si>
  <si>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</si>
  <si>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</si>
  <si>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</si>
  <si>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</si>
  <si>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</si>
  <si>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</si>
  <si>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</si>
  <si>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</si>
  <si>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</si>
  <si>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</si>
  <si>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</si>
  <si>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</si>
  <si>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</si>
  <si>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</si>
  <si>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</si>
  <si>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</si>
  <si>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</si>
  <si>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</si>
  <si>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</si>
  <si>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</si>
  <si>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</si>
  <si>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</si>
  <si>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</si>
  <si>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</si>
  <si>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</si>
  <si>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</si>
  <si>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</si>
  <si>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</si>
  <si>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</si>
  <si>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</si>
  <si>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</si>
  <si>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</si>
  <si>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</si>
  <si>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</si>
  <si>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</si>
  <si>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</si>
  <si>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</si>
  <si>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</si>
  <si>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</si>
  <si>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</si>
  <si>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</si>
  <si>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</si>
  <si>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</si>
  <si>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</si>
  <si>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</si>
  <si>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</si>
  <si>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</si>
  <si>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</si>
  <si>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</si>
  <si>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</si>
  <si>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</si>
  <si>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</si>
  <si>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</si>
  <si>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</si>
  <si>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</si>
  <si>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</si>
  <si>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</si>
  <si>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</si>
  <si>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</si>
  <si>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</si>
  <si>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</si>
  <si>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</si>
  <si>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</si>
  <si>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</si>
  <si>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</si>
  <si>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</si>
  <si>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</si>
  <si>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</si>
  <si>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</si>
  <si>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</si>
  <si>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</si>
  <si>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</si>
  <si>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</si>
  <si>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</si>
  <si>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</si>
  <si>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</si>
  <si>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</si>
  <si>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</si>
  <si>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</si>
  <si>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</si>
  <si>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</si>
  <si>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</si>
  <si>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</si>
  <si>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</si>
  <si>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</si>
  <si>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</si>
  <si>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</si>
  <si>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</si>
  <si>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</si>
  <si>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</si>
  <si>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</si>
  <si>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</si>
  <si>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</si>
  <si>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</si>
  <si>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</si>
  <si>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</si>
  <si>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</si>
  <si>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</si>
  <si>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</si>
  <si>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</si>
  <si>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</si>
  <si>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</si>
  <si>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</si>
  <si>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</si>
  <si>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</si>
  <si>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</si>
  <si>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</si>
  <si>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</si>
  <si>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</si>
  <si>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</si>
  <si>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</si>
  <si>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</si>
  <si>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</si>
  <si>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</si>
  <si>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</si>
  <si>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</si>
  <si>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</si>
  <si>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</si>
  <si>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</si>
  <si>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</si>
  <si>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</si>
  <si>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</si>
  <si>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</si>
  <si>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</si>
  <si>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</si>
  <si>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</si>
  <si>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</si>
  <si>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</si>
  <si>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</si>
  <si>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</si>
  <si>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</si>
  <si>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</si>
  <si>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</si>
  <si>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</si>
  <si>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</si>
  <si>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</si>
  <si>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</si>
  <si>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</si>
  <si>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</si>
  <si>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</si>
  <si>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</si>
  <si>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</si>
  <si>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</si>
  <si>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</si>
  <si>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</si>
  <si>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</si>
  <si>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</si>
  <si>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</si>
  <si>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</si>
  <si>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</si>
  <si>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</si>
  <si>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</si>
  <si>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</si>
  <si>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</si>
  <si>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</si>
  <si>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</si>
  <si>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</si>
  <si>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</si>
  <si>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</si>
  <si>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</si>
  <si>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</si>
  <si>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</si>
  <si>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</si>
  <si>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</si>
  <si>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</si>
  <si>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</si>
  <si>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</si>
  <si>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</si>
  <si>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</si>
  <si>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</si>
  <si>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</si>
  <si>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</si>
  <si>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</si>
  <si>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</si>
  <si>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</si>
  <si>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</si>
  <si>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</si>
  <si>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</si>
  <si>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</si>
  <si>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</si>
  <si>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</si>
  <si>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</si>
  <si>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</si>
  <si>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</si>
  <si>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</si>
  <si>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</si>
  <si>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</si>
  <si>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</si>
  <si>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</si>
  <si>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</si>
  <si>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</si>
  <si>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</si>
  <si>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</si>
  <si>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</si>
  <si>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</si>
  <si>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</si>
  <si>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</si>
  <si>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</si>
  <si>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</si>
  <si>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</si>
  <si>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</si>
  <si>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</si>
  <si>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</si>
  <si>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</si>
  <si>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</si>
  <si>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</si>
  <si>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</si>
  <si>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</si>
  <si>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</si>
  <si>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</si>
  <si>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</si>
  <si>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</si>
  <si>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</si>
  <si>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</si>
  <si>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</si>
  <si>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</si>
  <si>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</si>
  <si>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</si>
  <si>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</si>
  <si>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</si>
  <si>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</si>
  <si>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</si>
  <si>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</si>
  <si>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</si>
  <si>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</si>
  <si>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</si>
  <si>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</si>
  <si>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</si>
  <si>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</si>
  <si>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</si>
  <si>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</si>
  <si>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</si>
  <si>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</si>
  <si>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</si>
  <si>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</si>
  <si>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</si>
  <si>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</si>
  <si>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</si>
  <si>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</si>
  <si>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</si>
  <si>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</si>
  <si>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</si>
  <si>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</si>
  <si>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</si>
  <si>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</si>
  <si>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</si>
  <si>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</si>
  <si>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</si>
  <si>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</si>
  <si>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</si>
  <si>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</si>
  <si>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</si>
  <si>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</si>
  <si>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</si>
  <si>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</si>
  <si>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</si>
  <si>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</si>
  <si>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</si>
  <si>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</si>
  <si>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</si>
  <si>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</si>
  <si>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</si>
  <si>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</si>
  <si>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</si>
  <si>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</si>
  <si>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</si>
  <si>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</si>
  <si>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</si>
  <si>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</si>
  <si>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</si>
  <si>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</si>
  <si>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</si>
  <si>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</si>
  <si>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</si>
  <si>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</si>
  <si>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</si>
  <si>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</si>
  <si>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</si>
  <si>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</si>
  <si>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</si>
  <si>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</si>
  <si>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</si>
  <si>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</si>
  <si>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</si>
  <si>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</si>
  <si>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</si>
  <si>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</si>
  <si>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</si>
  <si>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</si>
  <si>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</si>
  <si>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</si>
  <si>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</si>
  <si>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</si>
  <si>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</si>
  <si>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</si>
  <si>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</si>
  <si>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</si>
  <si>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</si>
  <si>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</si>
  <si>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</si>
  <si>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</si>
  <si>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</si>
  <si>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</si>
  <si>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</si>
  <si>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</si>
  <si>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</si>
  <si>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</si>
  <si>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</si>
  <si>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</si>
  <si>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</si>
  <si>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</si>
  <si>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</si>
  <si>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</si>
  <si>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</si>
  <si>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</si>
  <si>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</si>
  <si>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</si>
  <si>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</si>
  <si>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</si>
  <si>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</si>
  <si>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</si>
  <si>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</si>
  <si>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</si>
  <si>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</si>
  <si>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</si>
  <si>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</si>
  <si>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</si>
  <si>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</si>
  <si>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</si>
  <si>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</si>
  <si>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</si>
  <si>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</si>
  <si>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</si>
  <si>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</si>
  <si>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</si>
  <si>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</si>
  <si>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</si>
  <si>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</si>
  <si>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</si>
  <si>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</si>
  <si>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</si>
  <si>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</si>
  <si>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</si>
  <si>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</si>
  <si>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</si>
  <si>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</si>
  <si>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</si>
  <si>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</si>
  <si>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</si>
  <si>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</si>
  <si>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</si>
  <si>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</si>
  <si>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</si>
  <si>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</si>
  <si>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</si>
  <si>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</si>
  <si>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</si>
  <si>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</si>
  <si>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</si>
  <si>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</si>
  <si>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</si>
  <si>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</si>
  <si>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</si>
  <si>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</si>
  <si>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</si>
  <si>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</si>
  <si>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</si>
  <si>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</si>
  <si>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</si>
  <si>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</si>
  <si>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</si>
  <si>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</si>
  <si>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</si>
  <si>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</si>
  <si>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</si>
  <si>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</si>
  <si>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</si>
  <si>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</si>
  <si>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</si>
  <si>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</si>
  <si>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</si>
  <si>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</si>
  <si>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</si>
  <si>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</si>
  <si>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</si>
  <si>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</si>
  <si>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</si>
  <si>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</si>
  <si>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</si>
  <si>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</si>
  <si>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</si>
  <si>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</si>
  <si>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</si>
  <si>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</si>
  <si>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</si>
  <si>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</si>
  <si>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</si>
  <si>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</si>
  <si>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</si>
  <si>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</si>
  <si>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</si>
  <si>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</si>
  <si>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</si>
  <si>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</si>
  <si>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</si>
  <si>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</si>
  <si>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</si>
  <si>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</si>
  <si>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</si>
  <si>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</si>
  <si>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</si>
  <si>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</si>
  <si>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</si>
  <si>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</si>
  <si>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</si>
  <si>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</si>
  <si>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</si>
  <si>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</si>
  <si>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</si>
  <si>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</si>
  <si>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</si>
  <si>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</si>
  <si>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</si>
  <si>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</si>
  <si>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</si>
  <si>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</si>
  <si>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</si>
  <si>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</si>
  <si>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</si>
  <si>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</si>
  <si>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</si>
  <si>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</si>
  <si>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</si>
  <si>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</si>
  <si>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</si>
  <si>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</si>
  <si>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</si>
  <si>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</si>
  <si>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</si>
  <si>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</si>
  <si>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</si>
  <si>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</si>
  <si>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</si>
  <si>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</si>
  <si>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</si>
  <si>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</si>
  <si>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</si>
  <si>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</si>
  <si>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</si>
  <si>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</si>
  <si>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</si>
  <si>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</si>
  <si>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</si>
  <si>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</si>
  <si>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</si>
  <si>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</si>
  <si>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</si>
  <si>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</si>
  <si>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</si>
  <si>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</si>
  <si>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</si>
  <si>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</si>
  <si>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</si>
  <si>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</si>
  <si>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</si>
  <si>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</si>
  <si>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</si>
  <si>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</si>
  <si>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</si>
  <si>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</si>
  <si>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</si>
  <si>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</si>
  <si>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</si>
  <si>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</si>
  <si>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</si>
  <si>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</si>
  <si>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</si>
  <si>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</si>
  <si>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</si>
  <si>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</si>
  <si>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</si>
  <si>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</si>
  <si>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</si>
  <si>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</si>
  <si>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</si>
  <si>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</si>
  <si>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</si>
  <si>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</si>
  <si>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</si>
  <si>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</si>
  <si>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</si>
  <si>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</si>
  <si>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</si>
  <si>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</si>
  <si>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</si>
  <si>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</si>
  <si>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</si>
  <si>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</si>
  <si>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</si>
  <si>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</si>
  <si>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</si>
  <si>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</si>
  <si>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</si>
  <si>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</si>
  <si>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</si>
  <si>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</si>
  <si>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</si>
  <si>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</si>
  <si>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</si>
  <si>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</si>
  <si>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</si>
  <si>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</si>
  <si>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</si>
  <si>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</si>
  <si>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</si>
  <si>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</si>
  <si>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</si>
  <si>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</si>
  <si>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</si>
  <si>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</si>
  <si>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</si>
  <si>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</si>
  <si>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</si>
  <si>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</si>
  <si>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</si>
  <si>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</si>
  <si>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</si>
  <si>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</si>
  <si>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</si>
  <si>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</si>
  <si>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</si>
  <si>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</si>
  <si>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</si>
  <si>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</si>
  <si>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</si>
  <si>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</si>
  <si>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</si>
  <si>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</si>
  <si>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</si>
  <si>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</si>
  <si>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</si>
  <si>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</si>
  <si>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</si>
  <si>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</si>
  <si>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</si>
  <si>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</si>
  <si>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</si>
  <si>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</si>
  <si>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</si>
  <si>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</si>
  <si>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</si>
  <si>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</si>
  <si>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</si>
  <si>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</si>
  <si>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</si>
  <si>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</si>
  <si>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</si>
  <si>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</si>
  <si>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</si>
  <si>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</si>
  <si>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</si>
  <si>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</si>
  <si>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</si>
  <si>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</si>
  <si>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</si>
  <si>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</si>
  <si>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</si>
  <si>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</si>
  <si>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</si>
  <si>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</si>
  <si>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</si>
  <si>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</si>
  <si>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</si>
  <si>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</si>
  <si>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</si>
  <si>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</si>
  <si>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</si>
  <si>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</si>
  <si>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</si>
  <si>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</si>
  <si>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</si>
  <si>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</si>
  <si>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</si>
  <si>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</si>
  <si>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</si>
  <si>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</si>
  <si>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</si>
  <si>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</si>
  <si>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</si>
  <si>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</si>
  <si>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</si>
  <si>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</si>
  <si>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</si>
  <si>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</si>
  <si>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</si>
  <si>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</si>
  <si>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</si>
  <si>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</si>
  <si>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</si>
  <si>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</si>
  <si>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</si>
  <si>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</si>
  <si>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</si>
  <si>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</si>
  <si>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</si>
  <si>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</si>
  <si>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</si>
  <si>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</si>
  <si>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</si>
  <si>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</si>
  <si>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</si>
  <si>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</si>
  <si>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</si>
  <si>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</si>
  <si>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</si>
  <si>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</si>
  <si>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</si>
  <si>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</si>
  <si>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</si>
  <si>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</si>
  <si>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</si>
  <si>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</si>
  <si>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</si>
  <si>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</si>
  <si>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</si>
  <si>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</si>
  <si>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</si>
  <si>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</si>
  <si>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</si>
  <si>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</si>
  <si>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</si>
  <si>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</si>
  <si>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</si>
  <si>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</si>
  <si>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</si>
  <si>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</si>
  <si>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</si>
  <si>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</si>
  <si>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</si>
  <si>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</si>
  <si>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</si>
  <si>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</si>
  <si>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</si>
  <si>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</si>
  <si>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</si>
  <si>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</si>
  <si>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</si>
  <si>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</si>
  <si>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</si>
  <si>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</si>
  <si>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</si>
  <si>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</si>
  <si>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</si>
  <si>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</si>
  <si>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</si>
  <si>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</si>
  <si>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</si>
  <si>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</si>
  <si>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</si>
  <si>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</si>
  <si>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</si>
  <si>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</si>
  <si>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</si>
  <si>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</si>
  <si>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</si>
  <si>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</si>
  <si>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</si>
  <si>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</si>
  <si>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</si>
  <si>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</si>
  <si>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</si>
  <si>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</si>
  <si>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</si>
  <si>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</si>
  <si>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</si>
  <si>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</si>
  <si>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</si>
  <si>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</si>
  <si>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</si>
  <si>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</si>
  <si>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</si>
  <si>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</si>
  <si>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</si>
  <si>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</si>
  <si>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</si>
  <si>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</si>
  <si>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</si>
  <si>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</si>
  <si>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</si>
  <si>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</si>
  <si>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</si>
  <si>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</si>
  <si>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</si>
  <si>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</si>
  <si>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</si>
  <si>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</si>
  <si>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</si>
  <si>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</si>
  <si>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</si>
  <si>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</si>
  <si>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</si>
  <si>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</si>
  <si>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</si>
  <si>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</si>
  <si>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</si>
  <si>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</si>
  <si>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</si>
  <si>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</si>
  <si>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</si>
  <si>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</si>
  <si>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</si>
  <si>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</si>
  <si>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</si>
  <si>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</si>
  <si>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</si>
  <si>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</si>
  <si>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</si>
  <si>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</si>
  <si>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</si>
  <si>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</si>
  <si>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</si>
  <si>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</si>
  <si>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</si>
  <si>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</si>
  <si>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</si>
  <si>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</si>
  <si>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</si>
  <si>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</si>
  <si>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</si>
  <si>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</si>
  <si>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</si>
  <si>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</si>
  <si>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</si>
  <si>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</si>
  <si>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</si>
  <si>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</si>
  <si>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</si>
  <si>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</si>
  <si>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</si>
  <si>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</si>
  <si>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</si>
  <si>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</si>
  <si>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</si>
  <si>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</si>
  <si>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</si>
  <si>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</si>
  <si>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</si>
  <si>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</si>
  <si>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</si>
  <si>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</si>
  <si>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</si>
  <si>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</si>
  <si>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</si>
  <si>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team at site</t>
  </si>
  <si>
    <t>PCM-20251209-00002992</t>
  </si>
  <si>
    <t>site flapping &amp; 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</si>
  <si>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</si>
  <si>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</si>
  <si>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</si>
  <si>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</si>
  <si>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</si>
  <si>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</si>
  <si>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</si>
  <si>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</si>
  <si>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</si>
  <si>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</si>
  <si>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</si>
  <si>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</si>
  <si>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</si>
  <si>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</si>
  <si>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</si>
  <si>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</si>
  <si>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</si>
  <si>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</si>
  <si>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</si>
  <si>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</si>
  <si>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</si>
  <si>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</si>
  <si>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PCM-20251209-00002985</t>
  </si>
  <si>
    <t>team on the way 15 mins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</si>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</sst>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1" totalsRowShown="0" headerRowDxfId="96" dataDxfId="95" headerRowBorderDxfId="93" tableBorderDxfId="94" totalsRowBorderDxfId="92">
  <autoFilter ref="A1:L1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6" dataDxfId="45" headerRowBorderDxfId="43" tableBorderDxfId="44" totalsRowBorderDxfId="42">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1"/>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338.03250046296307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3</v>
      </c>
      <c r="D3" s="56" t="s">
        <v>12514</v>
      </c>
      <c r="E3" s="123" t="s">
        <v>39109</v>
      </c>
      <c r="F3" s="122">
        <v>46000.431250000001</v>
      </c>
      <c r="G3" s="121">
        <f ca="1">IFERROR(NOW()-F3,"-")</f>
        <v>0.54967638888774673</v>
      </c>
      <c r="H3" s="122">
        <v>46000.922442129631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46000.980926388889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46000.980926388889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46000.980926388889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46000.980926388889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46000.980926388889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46000.980926388889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46000.980926388889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46000.980926388889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46000.980926388889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46000.980926388889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46000.980926388889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46000.980926388889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46000.980926388889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46000.980926388889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46000.980926388889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46000.980926388889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46000.980926388889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46000.980926388889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46000.980926388889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46000.980926388889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46000.980926388889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46000.980926388889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46000.980926388889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46000.980926388889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46000.980926388889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46000.980926388889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46000.980926388889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46000.980926388889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46000.980926388889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46000.980926388889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46000.980926388889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46000.980926388889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46000.980926388889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46000.980926388889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46000.980926388889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46000.980926388889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46000.980926388889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46000.980926388889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46000.980926388889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46000.980926388889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46000.980926388889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46000.980926388889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46000.980926388889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46000.980926388889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46000.980926388889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46000.980926388889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46000.980926388889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46000.980926388889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46000.980926388889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46000.980926388889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46000.980926388889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46000.980926388889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46000.980926388889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46000.980926388889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46000.980926388889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46000.980926388889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46000.980926388889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46000.980926388889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46000.980926388889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46000.980926388889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46000.980926388889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46000.980926388889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46000.980926388889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46000.980926388889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46000.980926388889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46000.980926388889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46000.980926388889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46000.980926388889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46000.980926388889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46000.980926388889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46000.980926388889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46000.980926388889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46000.980926388889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46000.980926388889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46000.980926388889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46000.980926388889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46000.980926388889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46000.980926388889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46000.980926388889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46000.980926388889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46000.980926388889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46000.980926388889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46000.980926388889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46000.980926388889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46000.980926388889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46000.980926388889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46000.980926388889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46000.980926388889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46000.980926388889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46000.980926388889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46000.980926388889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46000.980926388889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46000.980926388889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46000.980926388889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46000.980926388889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46000.980926388889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46000.980926388889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46000.980926388889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46000.980926388889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46000.980926388889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46000.980926388889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46000.980926388889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46000.980926388889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46000.980926388889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46000.980926388889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46000.980926388889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46000.980926388889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46000.980926388889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46000.980926388889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46000.980926388889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46000.980926388889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46000.980926388889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46000.980926388889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46000.980926388889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46000.980926388889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46000.980926388889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46000.980926388889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46000.980926388889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46000.980926388889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46000.980926388889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46000.980926388889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46000.980926388889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46000.980926388889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46000.980926388889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46000.980926388889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46000.980926388889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46000.980926388889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46000.980926388889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46000.980926388889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46000.980926388889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46000.980926388889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46000.980926388889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46000.980926388889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46000.980926388889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46000.980926388889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46000.980926388889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46000.980926388889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46000.980926388889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46000.980926388889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46000.980926388889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46000.980926388889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46000.980926388889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46000.980926388889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46000.980926388889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46000.980926388889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46000.980926388889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46000.980926388889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46000.980926388889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46000.980926388889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46000.980926388889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46000.980926388889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46000.980926388889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46000.980926388889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46000.980926388889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46000.980926388889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46000.980926388889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46000.980926388889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46000.980926388889</v>
      </c>
      <c r="H161" s="122"/>
      <c r="I161" s="124" t="str">
        <f>IFERROR(VLOOKUP(D161,DB!A:F,6,0),"")</f>
        <v/>
      </c>
      <c r="J161" s="124" t="str">
        <f>IFERROR(VLOOKUP(D161,DB!A:G,7,0),"")</f>
        <v/>
      </c>
      <c r="K161" s="120"/>
      <c r="L161" s="119" t="str">
        <f>IFERROR(VLOOKUP(D161,DB!A:I,9,0),"")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175.98108842592774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16.593507407407742</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3.6255444444468594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0.14332222222583368</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23145</v>
      </c>
      <c r="E7" s="81" t="s">
        <v>39106</v>
      </c>
      <c r="F7" s="71">
        <v>46000.944594907407</v>
      </c>
      <c r="G7" s="98">
        <f ca="1">IFERROR(NOW()-F7,"-")</f>
        <v>3.633148148219334E-2</v>
      </c>
      <c r="H7" s="97">
        <v>46000.939039351855</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46000.980926388889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46000.980926388889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46000.980926388889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46000.980926388889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46000.980926388889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46000.980926388889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46000.980926388889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46000.980926388889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46000.980926388889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46000.980926388889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46000.980926388889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46000.980926388889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46000.980926388889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46000.980926388889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46000.980926388889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46000.980926388889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46000.980926388889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46000.980926388889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46000.980926388889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46000.980926388889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46000.980926388889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46000.980926388889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46000.980926388889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46000.980926388889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46000.980926388889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46000.980926388889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46000.980926388889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46000.980926388889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46000.980926388889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46000.980926388889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46000.980926388889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46000.980926388889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46000.980926388889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46000.980926388889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46000.980926388889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46000.980926388889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46000.980926388889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46000.980926388889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46000.980926388889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46000.980926388889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46000.980926388889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46000.980926388889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46000.980926388889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46000.980926388889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46000.980926388889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46000.980926388889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46000.980926388889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46000.980926388889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46000.980926388889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46000.980926388889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46000.980926388889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46000.980926388889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46000.980926388889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46000.980926388889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46000.980926388889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46000.980926388889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46000.980926388889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46000.980926388889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46000.980926388889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46000.980926388889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46000.980926388889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46000.980926388889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46000.980926388889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46000.980926388889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46000.980926388889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46000.980926388889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46000.980926388889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46000.980926388889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46000.980926388889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46000.980926388889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46000.980926388889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46000.980926388889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46000.980926388889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46000.980926388889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46000.980926388889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46000.980926388889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46000.980926388889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46000.980926388889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46000.980926388889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46000.980926388889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46000.980926388889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46000.980926388889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46000.980926388889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46000.980926388889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46000.980926388889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46000.980926388889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46000.980926388889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46000.980926388889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46000.980926388889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46000.980926388889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46000.980926388889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46000.980926388889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46000.980926388889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46000.980926388889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46000.980926388889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46000.980926388889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46000.980926388889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46000.980926388889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46000.980926388889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46000.980926388889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46000.980926388889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46000.980926388889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46000.980926388889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46000.980926388889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46000.980926388889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46000.980926388889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46000.980926388889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46000.980926388889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46000.980926388889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46000.980926388889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46000.980926388889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46000.980926388889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46000.980926388889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46000.980926388889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46000.980926388889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46000.980926388889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46000.980926388889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46000.980926388889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46000.980926388889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46000.980926388889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46000.980926388889</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46000.980926388889</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46000.980926388889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46000.980926388889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46000.980926388889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46000.980926388889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46000.980926388889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46000.980926388889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46000.980926388889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46000.980926388889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46000.980926388889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46000.980926388889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46000.980926388889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46000.980926388889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46000.980926388889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46000.980926388889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46000.980926388889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46000.980926388889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46000.980926388889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46000.980926388889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46000.980926388889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46000.980926388889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46000.980926388889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46000.980926388889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46000.980926388889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46000.980926388889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46000.980926388889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46000.980926388889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46000.980926388889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46000.980926388889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46000.980926388889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46000.980926388889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46000.980926388889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46000.980926388889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46000.980926388889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46000.980926388889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46000.980926388889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46000.980926388889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46000.980926388889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46000.980926388889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46000.980926388889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46000.980926388889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46000.980926388889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46000.980926388889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46000.980926388889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46000.980926388889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46000.980926388889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46000.980926388889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46000.980926388889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46000.980926388889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46000.980926388889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46000.980926388889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46000.980926388889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46000.980926388889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46000.980926388889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46000.980926388889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46000.980926388889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46000.980926388889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46000.980926388889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46000.980926388889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46000.980926388889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46000.980926388889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46000.980926388889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46000.980926388889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46000.980926388889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46000.980926388889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46000.980926388889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46000.980926388889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46000.980926388889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46000.980926388889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46000.980926388889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46000.980926388889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46000.980926388889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46000.980926388889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46000.980926388889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46000.980926388889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46000.980926388889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46000.980926388889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46000.980926388889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46000.980926388889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46000.980926388889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46000.980926388889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46000.980926388889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46000.980926388889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46000.980926388889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46000.980926388889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46000.980926388889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46000.980926388889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46000.980926388889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46000.980926388889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46000.980926388889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46000.980926388889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46000.980926388889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46000.980926388889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46000.980926388889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46000.980926388889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46000.980926388889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46000.980926388889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46000.980926388889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46000.980926388889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46000.980926388889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46000.980926388889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46000.980926388889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46000.980926388889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46000.980926388889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46000.980926388889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46000.980926388889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46000.980926388889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46000.980926388889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46000.980926388889</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46000.980926388889</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46000.980926388889</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46000.980926388889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46000.980926388889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46000.980926388889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46000.980926388889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46000.980926388889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46000.980926388889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46000.980926388889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46000.980926388889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46000.980926388889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46000.980926388889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46000.980926388889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46000.980926388889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46000.980926388889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46000.980926388889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46000.980926388889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46000.980926388889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46000.980926388889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46000.980926388889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46000.980926388889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46000.980926388889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46000.980926388889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46000.980926388889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46000.980926388889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46000.980926388889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46000.980926388889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46000.980926388889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46000.980926388889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46000.980926388889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46000.980926388889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46000.980926388889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46000.980926388889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46000.980926388889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46000.980926388889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46000.980926388889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46000.980926388889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46000.980926388889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46000.980926388889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46000.980926388889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46000.980926388889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46000.980926388889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46000.980926388889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46000.980926388889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46000.980926388889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46000.980926388889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46000.980926388889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46000.980926388889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46000.980926388889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46000.980926388889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46000.980926388889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46000.980926388889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46000.980926388889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46000.980926388889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46000.980926388889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46000.980926388889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46000.980926388889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46000.980926388889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46000.980926388889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46000.980926388889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46000.980926388889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46000.980926388889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46000.980926388889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46000.980926388889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46000.980926388889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46000.980926388889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46000.980926388889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46000.980926388889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46000.980926388889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46000.980926388889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46000.980926388889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46000.980926388889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46000.980926388889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46000.980926388889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46000.980926388889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46000.980926388889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46000.980926388889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46000.980926388889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46000.980926388889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46000.980926388889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46000.980926388889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46000.980926388889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46000.980926388889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46000.980926388889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46000.980926388889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46000.980926388889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46000.980926388889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46000.980926388889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46000.980926388889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46000.980926388889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46000.980926388889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46000.980926388889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46000.980926388889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46000.980926388889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46000.980926388889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46000.980926388889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46000.980926388889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46000.980926388889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46000.980926388889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46000.980926388889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46000.980926388889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46000.980926388889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46000.980926388889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46000.980926388889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46000.980926388889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46000.980926388889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46000.980926388889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46000.980926388889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46000.980926388889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46000.980926388889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46000.980926388889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46000.980926388889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46000.980926388889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46000.980926388889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46000.980926388889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46000.980926388889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46000.980926388889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46000.980926388889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46000.980926388889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46000.980926388889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46000.980926388889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46000.980926388889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46000.980926388889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46000.980926388889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46000.980926388889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46000.980926388889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46000.980926388889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46000.980926388889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46000.980926388889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46000.980926388889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46000.980926388889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46000.980926388889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46000.980926388889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46000.980926388889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46000.980926388889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46000.980926388889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46000.980926388889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46000.980926388889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46000.980926388889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46000.980926388889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46000.980926388889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46000.980926388889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46000.980926388889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46000.980926388889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46000.980926388889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46000.980926388889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46000.980926388889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46000.980926388889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46000.980926388889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46000.980926388889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46000.980926388889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46000.980926388889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46000.980926388889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46000.980926388889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46000.980926388889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46000.980926388889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46000.980926388889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46000.980926388889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46000.980926388889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46000.980926388889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46000.980926388889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46000.980926388889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46000.980926388889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46000.980926388889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46000.980926388889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46000.980926388889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46000.980926388889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46000.980926388889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46000.980926388889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46000.980926388889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46000.980926388889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46000.980926388889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46000.980926388889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46000.980926388889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46000.980926388889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46000.980926388889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46000.980926388889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46000.980926388889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46000.980926388889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46000.980926388889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46000.980926388889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46000.980926388889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46000.980926388889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46000.980926388889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46000.980926388889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46000.980926388889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46000.980926388889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46000.980926388889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46000.980926388889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46000.980926388889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46000.980926388889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46000.980926388889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46000.980926388889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46000.980926388889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46000.980926388889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46000.980926388889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46000.980926388889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46000.980926388889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46000.980926388889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46000.980926388889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46000.980926388889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46000.980926388889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46000.980926388889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46000.980926388889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46000.980926388889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46000.980926388889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46000.980926388889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46000.980926388889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46000.980926388889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46000.980926388889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46000.980926388889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46000.980926388889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46000.980926388889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46000.980926388889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46000.980926388889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46000.980926388889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46000.980926388889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46000.980926388889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46000.980926388889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46000.980926388889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46000.980926388889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46000.980926388889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46000.980926388889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46000.980926388889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46000.980926388889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46000.980926388889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46000.980926388889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46000.980926388889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46000.980926388889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46000.980926388889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46000.980926388889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46000.980926388889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46000.980926388889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46000.980926388889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46000.980926388889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46000.980926388889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46000.980926388889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46000.980926388889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46000.980926388889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46000.980926388889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46000.980926388889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46000.980926388889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46000.980926388889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46000.980926388889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46000.980926388889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46000.980926388889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46000.980926388889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46000.980926388889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46000.980926388889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46000.980926388889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46000.980926388889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46000.980926388889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46000.980926388889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46000.980926388889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46000.980926388889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46000.980926388889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46000.980926388889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46000.980926388889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46000.980926388889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46000.980926388889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46000.980926388889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46000.980926388889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46000.980926388889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46000.980926388889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46000.980926388889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46000.980926388889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46000.980926388889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46000.980926388889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46000.980926388889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46000.980926388889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46000.980926388889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46000.980926388889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46000.980926388889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46000.980926388889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46000.980926388889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46000.980926388889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46000.980926388889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46000.980926388889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46000.980926388889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46000.980926388889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46000.980926388889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46000.980926388889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46000.980926388889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46000.980926388889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46000.980926388889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46000.980926388889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46000.980926388889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46000.980926388889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46000.980926388889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46000.980926388889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46000.980926388889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46000.980926388889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46000.980926388889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46000.980926388889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46000.980926388889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46000.980926388889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46000.980926388889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46000.980926388889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46000.980926388889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46000.980926388889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46000.980926388889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46000.980926388889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46000.980926388889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46000.980926388889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46000.980926388889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46000.980926388889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46000.980926388889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46000.980926388889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46000.980926388889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46000.980926388889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46000.980926388889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46000.980926388889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46000.980926388889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46000.980926388889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46000.980926388889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46000.980926388889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46000.980926388889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46000.980926388889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46000.980926388889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46000.980926388889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46000.980926388889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46000.980926388889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46000.980926388889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46000.980926388889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46000.980926388889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46000.980926388889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46000.980926388889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46000.980926388889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46000.980926388889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46000.980926388889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46000.980926388889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46000.980926388889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46000.980926388889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46000.980926388889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46000.980926388889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46000.980926388889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46000.980926388889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46000.980926388889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46000.980926388889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46000.980926388889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46000.980926388889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46000.980926388889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46000.980926388889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46000.980926388889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46000.980926388889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46000.980926388889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46000.980926388889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46000.980926388889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46000.980926388889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46000.980926388889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46000.980926388889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46000.980926388889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46000.980926388889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46000.980926388889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46000.980926388889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46000.980926388889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46000.980926388889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46000.980926388889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46000.980926388889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46000.980926388889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46000.980926388889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46000.980926388889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46000.980926388889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46000.980926388889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46000.980926388889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46000.980926388889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46000.980926388889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46000.980926388889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46000.980926388889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46000.980926388889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46000.980926388889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46000.980926388889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46000.980926388889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46000.980926388889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46000.980926388889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46000.980926388889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46000.980926388889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46000.980926388889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46000.980926388889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46000.980926388889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46000.980926388889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46000.980926388889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46000.980926388889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46000.980926388889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46000.980926388889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46000.980926388889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46000.980926388889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46000.980926388889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46000.980926388889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46000.980926388889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46000.980926388889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46000.980926388889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46000.980926388889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46000.980926388889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46000.980926388889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46000.980926388889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46000.980926388889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46000.980926388889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46000.980926388889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46000.980926388889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46000.980926388889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46000.980926388889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46000.980926388889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46000.980926388889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46000.980926388889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46000.980926388889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46000.980926388889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46000.980926388889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46000.980926388889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46000.980926388889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46000.980926388889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46000.980926388889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46000.980926388889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46000.980926388889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46000.980926388889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46000.980926388889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46000.980926388889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46000.980926388889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46000.980926388889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46000.980926388889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46000.980926388889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46000.980926388889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46000.980926388889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46000.980926388889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46000.980926388889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46000.980926388889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46000.980926388889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46000.980926388889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46000.980926388889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46000.980926388889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46000.980926388889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46000.980926388889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46000.980926388889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46000.980926388889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46000.980926388889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46000.980926388889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46000.980926388889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46000.980926388889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46000.980926388889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46000.980926388889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46000.980926388889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46000.980926388889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46000.980926388889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46000.980926388889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46000.980926388889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46000.980926388889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46000.980926388889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46000.980926388889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46000.980926388889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46000.980926388889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46000.980926388889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46000.980926388889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46000.980926388889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46000.980926388889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46000.980926388889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46000.980926388889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46000.980926388889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46000.980926388889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46000.980926388889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46000.980926388889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46000.980926388889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46000.980926388889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46000.980926388889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46000.980926388889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46000.980926388889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46000.980926388889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46000.980926388889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46000.980926388889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46000.980926388889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46000.980926388889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46000.980926388889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46000.980926388889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46000.980926388889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46000.980926388889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46000.980926388889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46000.980926388889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46000.980926388889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46000.980926388889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46000.980926388889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46000.980926388889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46000.980926388889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46000.980926388889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46000.980926388889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46000.980926388889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46000.980926388889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46000.980926388889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46000.980926388889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46000.980926388889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46000.980926388889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46000.980926388889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46000.980926388889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46000.980926388889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46000.980926388889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46000.980926388889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46000.980926388889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46000.980926388889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46000.980926388889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46000.980926388889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46000.980926388889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46000.980926388889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46000.980926388889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46000.980926388889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46000.980926388889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46000.980926388889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46000.980926388889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46000.980926388889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46000.980926388889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46000.980926388889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46000.980926388889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46000.980926388889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46000.980926388889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46000.980926388889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46000.980926388889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46000.980926388889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46000.980926388889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46000.980926388889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46000.980926388889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46000.980926388889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46000.980926388889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46000.980926388889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46000.980926388889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46000.980926388889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46000.980926388889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46000.980926388889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46000.980926388889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46000.980926388889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46000.980926388889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46000.980926388889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46000.980926388889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46000.980926388889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46000.980926388889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46000.980926388889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46000.980926388889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46000.980926388889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46000.980926388889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46000.980926388889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46000.980926388889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46000.980926388889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46000.980926388889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46000.980926388889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46000.980926388889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46000.980926388889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46000.980926388889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46000.980926388889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46000.980926388889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46000.980926388889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46000.980926388889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46000.980926388889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46000.980926388889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46000.980926388889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46000.980926388889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46000.980926388889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46000.980926388889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46000.980926388889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46000.980926388889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46000.980926388889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46000.980926388889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46000.980926388889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46000.980926388889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46000.980926388889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46000.980926388889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46000.980926388889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46000.980926388889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46000.980926388889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46000.980926388889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46000.980926388889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46000.980926388889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46000.980926388889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46000.980926388889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46000.980926388889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46000.980926388889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46000.980926388889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46000.980926388889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46000.980926388889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46000.980926388889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46000.980926388889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46000.980926388889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46000.980926388889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46000.980926388889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46000.980926388889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46000.980926388889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46000.980926388889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46000.980926388889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46000.980926388889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46000.980926388889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46000.980926388889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46000.980926388889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46000.980926388889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46000.980926388889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46000.980926388889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46000.980926388889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46000.980926388889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46000.980926388889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46000.980926388889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46000.980926388889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46000.980926388889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46000.980926388889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46000.980926388889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46000.980926388889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46000.980926388889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46000.980926388889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46000.980926388889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46000.980926388889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46000.980926388889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46000.980926388889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46000.980926388889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46000.980926388889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46000.980926388889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46000.980926388889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46000.980926388889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46000.980926388889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46000.980926388889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46000.980926388889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46000.980926388889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46000.980926388889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46000.980926388889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46000.980926388889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46000.980926388889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46000.980926388889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46000.980926388889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46000.980926388889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46000.980926388889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46000.980926388889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46000.980926388889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46000.980926388889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46000.980926388889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46000.980926388889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46000.980926388889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46000.980926388889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46000.980926388889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46000.980926388889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46000.980926388889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46000.980926388889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46000.980926388889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46000.980926388889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46000.980926388889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46000.980926388889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46000.980926388889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46000.980926388889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46000.980926388889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46000.980926388889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46000.980926388889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46000.980926388889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46000.980926388889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46000.980926388889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46000.980926388889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46000.980926388889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46000.980926388889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46000.980926388889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46000.980926388889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46000.980926388889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46000.980926388889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46000.980926388889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46000.980926388889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46000.980926388889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46000.980926388889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46000.980926388889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46000.980926388889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46000.980926388889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46000.980926388889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46000.980926388889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46000.980926388889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46000.980926388889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46000.980926388889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46000.980926388889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46000.980926388889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46000.980926388889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46000.980926388889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46000.980926388889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46000.980926388889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46000.980926388889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46000.980926388889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46000.980926388889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46000.980926388889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46000.980926388889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46000.980926388889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46000.980926388889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46000.980926388889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46000.980926388889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46000.980926388889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46000.980926388889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46000.980926388889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46000.980926388889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46000.980926388889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46000.980926388889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46000.980926388889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46000.980926388889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46000.980926388889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46000.980926388889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46000.980926388889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46000.980926388889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46000.980926388889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46000.980926388889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46000.980926388889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46000.980926388889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46000.980926388889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46000.980926388889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46000.980926388889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46000.980926388889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46000.980926388889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46000.980926388889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46000.980926388889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46000.980926388889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46000.980926388889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46000.980926388889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46000.980926388889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46000.980926388889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46000.980926388889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46000.980926388889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46000.980926388889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46000.980926388889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46000.980926388889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46000.980926388889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46000.980926388889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46000.980926388889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46000.980926388889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46000.980926388889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46000.980926388889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46000.980926388889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46000.980926388889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46000.980926388889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46000.980926388889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46000.980926388889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46000.980926388889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46000.980926388889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46000.980926388889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46000.980926388889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46000.980926388889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46000.980926388889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46000.980926388889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46000.980926388889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46000.980926388889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46000.980926388889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46000.980926388889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46000.980926388889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46000.980926388889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46000.980926388889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46000.980926388889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46000.980926388889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46000.980926388889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46000.980926388889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46000.980926388889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46000.980926388889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46000.980926388889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46000.980926388889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46000.980926388889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46000.980926388889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46000.980926388889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46000.980926388889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46000.980926388889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46000.980926388889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46000.980926388889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46000.980926388889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46000.980926388889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46000.980926388889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46000.980926388889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46000.980926388889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46000.980926388889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46000.980926388889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46000.980926388889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46000.980926388889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46000.980926388889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46000.980926388889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46000.980926388889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46000.980926388889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46000.980926388889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46000.980926388889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46000.980926388889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46000.980926388889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46000.980926388889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46000.980926388889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46000.980926388889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46000.980926388889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46000.980926388889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46000.980926388889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46000.980926388889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46000.980926388889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46000.980926388889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46000.980926388889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46000.980926388889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46000.980926388889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46000.980926388889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46000.980926388889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46000.980926388889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46000.980926388889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46000.980926388889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46000.980926388889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46000.980926388889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46000.980926388889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46000.980926388889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46000.980926388889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46000.980926388889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46000.980926388889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46000.980926388889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46000.980926388889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46000.980926388889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46000.980926388889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46000.980926388889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46000.980926388889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46000.980926388889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46000.980926388889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46000.980926388889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46000.980926388889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46000.980926388889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46000.980926388889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46000.980926388889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46000.980926388889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46000.980926388889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46000.980926388889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46000.980926388889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46000.980926388889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46000.980926388889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46000.980926388889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46000.980926388889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46000.980926388889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46000.980926388889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46000.980926388889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46000.980926388889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46000.980926388889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46000.980926388889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46000.980926388889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46000.980926388889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46000.980926388889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46000.980926388889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46000.980926388889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46000.980926388889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46000.980926388889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46000.980926388889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46000.980926388889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46000.980926388889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46000.980926388889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46000.980926388889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46000.980926388889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46000.980926388889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46000.980926388889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46000.980926388889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46000.980926388889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46000.980926388889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46000.980926388889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46000.980926388889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46000.980926388889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46000.980926388889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46000.980926388889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46000.980926388889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46000.980926388889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46000.980926388889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46000.980926388889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46000.980926388889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46000.980926388889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46000.980926388889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46000.980926388889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46000.980926388889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46000.980926388889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46000.980926388889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46000.980926388889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46000.980926388889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46000.980926388889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46000.980926388889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46000.980926388889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46000.980926388889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46000.980926388889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46000.980926388889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46000.980926388889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46000.980926388889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46000.980926388889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46000.980926388889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abSelected="1"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297.50020879629301</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2.1867828703689156</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46000.980926388889</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41" ca="1" si="1">IFERROR(NOW()-F5,"")</f>
        <v>0.66269722222205019</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36984</v>
      </c>
      <c r="E6" s="90" t="s">
        <v>39106</v>
      </c>
      <c r="F6" s="91">
        <v>46000.935289351852</v>
      </c>
      <c r="G6" s="92">
        <f t="shared" ca="1" si="1"/>
        <v>4.5637037037522532E-2</v>
      </c>
      <c r="H6" s="91">
        <v>46000.558333333334</v>
      </c>
      <c r="I6" s="107" t="str">
        <f>IFERROR(VLOOKUP(D6,DB!A:F,6,0),"")</f>
        <v>SCECO</v>
      </c>
      <c r="J6" s="107" t="str">
        <f>IFERROR(VLOOKUP(D6,DB!A:G,7,0),"")</f>
        <v>Vandalized+Dead</v>
      </c>
      <c r="K6" s="93" t="s">
        <v>39134</v>
      </c>
      <c r="L6" s="87" t="str">
        <f>IFERROR(VLOOKUP(D6,DB!A:I,9,0),"")</f>
        <v>Latis</v>
      </c>
    </row>
    <row r="7" spans="1:16" ht="15" customHeight="1">
      <c r="A7" s="107" t="s">
        <v>39129</v>
      </c>
      <c r="B7" s="107" t="str">
        <f>IFERROR(VLOOKUP(D7,DB!A:K,11,0),"")</f>
        <v>R4</v>
      </c>
      <c r="C7" s="89">
        <v>1</v>
      </c>
      <c r="D7" s="87" t="s">
        <v>35887</v>
      </c>
      <c r="E7" s="90" t="s">
        <v>39106</v>
      </c>
      <c r="F7" s="91">
        <v>46000.733900462961</v>
      </c>
      <c r="G7" s="92">
        <f t="shared" ca="1" si="1"/>
        <v>0.2470259259280283</v>
      </c>
      <c r="H7" s="91">
        <v>46000.727962962963</v>
      </c>
      <c r="I7" s="107" t="str">
        <f>IFERROR(VLOOKUP(D7,DB!A:F,6,0),"")</f>
        <v>Generator-SG</v>
      </c>
      <c r="J7" s="107" t="str">
        <f>IFERROR(VLOOKUP(D7,DB!A:G,7,0),"")</f>
        <v>No BB Shifted</v>
      </c>
      <c r="K7" s="93" t="s">
        <v>39135</v>
      </c>
      <c r="L7" s="87" t="str">
        <f>IFERROR(VLOOKUP(D7,DB!A:I,9,0),"")</f>
        <v>Latis</v>
      </c>
    </row>
    <row r="8" spans="1:16">
      <c r="A8" s="107" t="s">
        <v>39129</v>
      </c>
      <c r="B8" s="107" t="str">
        <f>IFERROR(VLOOKUP(D8,DB!A:K,11,0),"")</f>
        <v>R4</v>
      </c>
      <c r="C8" s="89">
        <v>3</v>
      </c>
      <c r="D8" s="87" t="s">
        <v>35971</v>
      </c>
      <c r="E8" s="90" t="s">
        <v>39106</v>
      </c>
      <c r="F8" s="91"/>
      <c r="G8" s="92">
        <f t="shared" ca="1" si="1"/>
        <v>46000.980926388889</v>
      </c>
      <c r="H8" s="91">
        <v>46000.54583333333</v>
      </c>
      <c r="I8" s="107" t="str">
        <f>IFERROR(VLOOKUP(D8,DB!A:F,6,0),"")</f>
        <v>SCECO</v>
      </c>
      <c r="J8" s="107" t="str">
        <f>IFERROR(VLOOKUP(D8,DB!A:G,7,0),"")</f>
        <v>Dead+Good</v>
      </c>
      <c r="K8" s="93" t="s">
        <v>39136</v>
      </c>
      <c r="L8" s="87" t="str">
        <f>IFERROR(VLOOKUP(D8,DB!A:I,9,0),"")</f>
        <v>Latis</v>
      </c>
    </row>
    <row r="9" spans="1:16" ht="15" customHeight="1">
      <c r="A9" s="107" t="s">
        <v>39129</v>
      </c>
      <c r="B9" s="107" t="str">
        <f>IFERROR(VLOOKUP(D9,DB!A:K,11,0),"")</f>
        <v>R4</v>
      </c>
      <c r="C9" s="89">
        <v>2</v>
      </c>
      <c r="D9" s="87" t="s">
        <v>30196</v>
      </c>
      <c r="E9" s="90" t="s">
        <v>39106</v>
      </c>
      <c r="F9" s="91"/>
      <c r="G9" s="92">
        <f t="shared" ca="1" si="1"/>
        <v>46000.980926388889</v>
      </c>
      <c r="H9" s="91">
        <v>46000.89166666667</v>
      </c>
      <c r="I9" s="107" t="str">
        <f>IFERROR(VLOOKUP(D9,DB!A:F,6,0),"")</f>
        <v>SCECO</v>
      </c>
      <c r="J9" s="107" t="str">
        <f>IFERROR(VLOOKUP(D9,DB!A:G,7,0),"")</f>
        <v>Vandalized+Dead</v>
      </c>
      <c r="K9" s="93" t="s">
        <v>39134</v>
      </c>
      <c r="L9" s="87" t="str">
        <f>IFERROR(VLOOKUP(D9,DB!A:I,9,0),"")</f>
        <v>Latis</v>
      </c>
    </row>
    <row r="10" spans="1:16" ht="15" customHeight="1">
      <c r="A10" s="107" t="s">
        <v>39129</v>
      </c>
      <c r="B10" s="107" t="str">
        <f>IFERROR(VLOOKUP(D10,DB!A:K,11,0),"")</f>
        <v>R4</v>
      </c>
      <c r="C10" s="89">
        <v>1</v>
      </c>
      <c r="D10" s="87" t="s">
        <v>29641</v>
      </c>
      <c r="E10" s="90" t="s">
        <v>39106</v>
      </c>
      <c r="F10" s="91"/>
      <c r="G10" s="92">
        <f t="shared" ca="1" si="1"/>
        <v>46000.980926388889</v>
      </c>
      <c r="H10" s="91">
        <v>46000.455555555556</v>
      </c>
      <c r="I10" s="107" t="str">
        <f>IFERROR(VLOOKUP(D10,DB!A:F,6,0),"")</f>
        <v>SCECO</v>
      </c>
      <c r="J10" s="107" t="str">
        <f>IFERROR(VLOOKUP(D10,DB!A:G,7,0),"")</f>
        <v>Vandalized</v>
      </c>
      <c r="K10" s="93" t="s">
        <v>39134</v>
      </c>
      <c r="L10" s="87" t="str">
        <f>IFERROR(VLOOKUP(D10,DB!A:I,9,0),"")</f>
        <v>Latis</v>
      </c>
    </row>
    <row r="11" spans="1:16" ht="15" customHeight="1">
      <c r="A11" s="107" t="s">
        <v>39129</v>
      </c>
      <c r="B11" s="107" t="str">
        <f>IFERROR(VLOOKUP(D11,DB!A:K,11,0),"")</f>
        <v>R4</v>
      </c>
      <c r="C11" s="89">
        <v>1</v>
      </c>
      <c r="D11" s="87" t="s">
        <v>30313</v>
      </c>
      <c r="E11" s="90" t="s">
        <v>39106</v>
      </c>
      <c r="F11" s="91"/>
      <c r="G11" s="92">
        <f t="shared" ca="1" si="1"/>
        <v>46000.980926388889</v>
      </c>
      <c r="H11" s="91">
        <v>46000.575694444444</v>
      </c>
      <c r="I11" s="107" t="str">
        <f>IFERROR(VLOOKUP(D11,DB!A:F,6,0),"")</f>
        <v>SCECO</v>
      </c>
      <c r="J11" s="107" t="str">
        <f>IFERROR(VLOOKUP(D11,DB!A:G,7,0),"")</f>
        <v>Dead</v>
      </c>
      <c r="K11" s="93" t="s">
        <v>39134</v>
      </c>
      <c r="L11" s="87" t="str">
        <f>IFERROR(VLOOKUP(D11,DB!A:I,9,0),"")</f>
        <v>Latis</v>
      </c>
    </row>
    <row r="12" spans="1:16" ht="15" customHeight="1">
      <c r="A12" s="107" t="s">
        <v>39129</v>
      </c>
      <c r="B12" s="107" t="str">
        <f>IFERROR(VLOOKUP(D12,DB!A:K,11,0),"")</f>
        <v>R4</v>
      </c>
      <c r="C12" s="89">
        <v>1</v>
      </c>
      <c r="D12" s="87" t="s">
        <v>37521</v>
      </c>
      <c r="E12" s="90" t="s">
        <v>39106</v>
      </c>
      <c r="F12" s="91"/>
      <c r="G12" s="92">
        <f t="shared" ca="1" si="1"/>
        <v>46000.980926388889</v>
      </c>
      <c r="H12" s="91">
        <v>46000.566666666666</v>
      </c>
      <c r="I12" s="107" t="str">
        <f>IFERROR(VLOOKUP(D12,DB!A:F,6,0),"")</f>
        <v>SCECO</v>
      </c>
      <c r="J12" s="107" t="str">
        <f>IFERROR(VLOOKUP(D12,DB!A:G,7,0),"")</f>
        <v>Dead</v>
      </c>
      <c r="K12" s="93" t="s">
        <v>39134</v>
      </c>
      <c r="L12" s="87" t="str">
        <f>IFERROR(VLOOKUP(D12,DB!A:I,9,0),"")</f>
        <v>Latis</v>
      </c>
    </row>
    <row r="13" spans="1:16" ht="15" customHeight="1">
      <c r="A13" s="107" t="s">
        <v>39129</v>
      </c>
      <c r="B13" s="107" t="str">
        <f>IFERROR(VLOOKUP(D13,DB!A:K,11,0),"")</f>
        <v>R4</v>
      </c>
      <c r="C13" s="89">
        <v>1</v>
      </c>
      <c r="D13" s="87" t="s">
        <v>37399</v>
      </c>
      <c r="E13" s="90" t="s">
        <v>39106</v>
      </c>
      <c r="F13" s="91"/>
      <c r="G13" s="92">
        <f t="shared" ca="1" si="1"/>
        <v>46000.980926388889</v>
      </c>
      <c r="H13" s="91">
        <v>46000.444444444445</v>
      </c>
      <c r="I13" s="107" t="str">
        <f>IFERROR(VLOOKUP(D13,DB!A:F,6,0),"")</f>
        <v>SCECO</v>
      </c>
      <c r="J13" s="107" t="str">
        <f>IFERROR(VLOOKUP(D13,DB!A:G,7,0),"")</f>
        <v>Vandalized+Vandalized</v>
      </c>
      <c r="K13" s="93" t="s">
        <v>39134</v>
      </c>
      <c r="L13" s="87" t="str">
        <f>IFERROR(VLOOKUP(D13,DB!A:I,9,0),"")</f>
        <v>Latis</v>
      </c>
    </row>
    <row r="14" spans="1:16" ht="15" customHeight="1">
      <c r="A14" s="107" t="s">
        <v>39129</v>
      </c>
      <c r="B14" s="107" t="str">
        <f>IFERROR(VLOOKUP(D14,DB!A:K,11,0),"")</f>
        <v>R4</v>
      </c>
      <c r="C14" s="89">
        <v>1</v>
      </c>
      <c r="D14" s="87" t="s">
        <v>35950</v>
      </c>
      <c r="E14" s="90" t="s">
        <v>39106</v>
      </c>
      <c r="F14" s="91"/>
      <c r="G14" s="92">
        <f t="shared" ca="1" si="1"/>
        <v>46000.980926388889</v>
      </c>
      <c r="H14" s="91">
        <v>46000.472222222219</v>
      </c>
      <c r="I14" s="107" t="str">
        <f>IFERROR(VLOOKUP(D14,DB!A:F,6,0),"")</f>
        <v>SCECO</v>
      </c>
      <c r="J14" s="107" t="str">
        <f>IFERROR(VLOOKUP(D14,DB!A:G,7,0),"")</f>
        <v>Dead</v>
      </c>
      <c r="K14" s="93" t="s">
        <v>39134</v>
      </c>
      <c r="L14" s="87" t="str">
        <f>IFERROR(VLOOKUP(D14,DB!A:I,9,0),"")</f>
        <v>Latis</v>
      </c>
    </row>
    <row r="15" spans="1:16" ht="15" customHeight="1">
      <c r="A15" s="107" t="s">
        <v>39129</v>
      </c>
      <c r="B15" s="107" t="str">
        <f>IFERROR(VLOOKUP(D15,DB!A:K,11,0),"")</f>
        <v>R4</v>
      </c>
      <c r="C15" s="89">
        <v>1</v>
      </c>
      <c r="D15" s="87" t="s">
        <v>36539</v>
      </c>
      <c r="E15" s="90" t="s">
        <v>39106</v>
      </c>
      <c r="F15" s="91"/>
      <c r="G15" s="92">
        <f t="shared" ca="1" si="1"/>
        <v>46000.980926388889</v>
      </c>
      <c r="H15" s="91">
        <v>46000.68472222222</v>
      </c>
      <c r="I15" s="107" t="str">
        <f>IFERROR(VLOOKUP(D15,DB!A:F,6,0),"")</f>
        <v>Generator-SG</v>
      </c>
      <c r="J15" s="107" t="str">
        <f>IFERROR(VLOOKUP(D15,DB!A:G,7,0),"")</f>
        <v>NA</v>
      </c>
      <c r="K15" s="93" t="s">
        <v>39135</v>
      </c>
      <c r="L15" s="87" t="str">
        <f>IFERROR(VLOOKUP(D15,DB!A:I,9,0),"")</f>
        <v>Latis</v>
      </c>
    </row>
    <row r="16" spans="1:16" ht="15" customHeight="1">
      <c r="A16" s="107"/>
      <c r="B16" s="107" t="str">
        <f>IFERROR(VLOOKUP(D16,DB!A:K,11,0),"")</f>
        <v/>
      </c>
      <c r="C16" s="89"/>
      <c r="D16" s="87"/>
      <c r="E16" s="90"/>
      <c r="F16" s="91"/>
      <c r="G16" s="92">
        <f t="shared" ca="1" si="1"/>
        <v>46000.980926388889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46000.980926388889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46000.980926388889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46000.980926388889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46000.980926388889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46000.980926388889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46000.980926388889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46000.980926388889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46000.980926388889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46000.980926388889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46000.980926388889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46000.980926388889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46000.980926388889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46000.980926388889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46000.980926388889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46000.980926388889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46000.980926388889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46000.980926388889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46000.980926388889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46000.980926388889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46000.980926388889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46000.980926388889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46000.980926388889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46000.980926388889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46000.980926388889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46000.980926388889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ref="G42:G87" ca="1" si="2">IFERROR(NOW()-F42,"")</f>
        <v>46000.980926388889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46000.980926388889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46000.980926388889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46000.980926388889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46000.980926388889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46000.980926388889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46000.980926388889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46000.980926388889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46000.980926388889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46000.980926388889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46000.980926388889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46000.980926388889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46000.980926388889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46000.980926388889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46000.980926388889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46000.980926388889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46000.980926388889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46000.980926388889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46000.980926388889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46000.980926388889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46000.980926388889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46000.980926388889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46000.980926388889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46000.980926388889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46000.980926388889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46000.980926388889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46000.980926388889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46000.980926388889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46000.980926388889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46000.980926388889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46000.980926388889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46000.980926388889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46000.980926388889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46000.980926388889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46000.980926388889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46000.980926388889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46000.980926388889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46000.980926388889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46000.980926388889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46000.980926388889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46000.980926388889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46000.980926388889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46000.980926388889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46000.980926388889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46000.980926388889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46000.980926388889</v>
      </c>
      <c r="H87" s="91"/>
      <c r="I87" s="107" t="str">
        <f>IFERROR(VLOOKUP(D87,DB!A:F,6,0),"")</f>
        <v/>
      </c>
      <c r="J87" s="107" t="str">
        <f>IFERROR(VLOOKUP(D87,DB!A:G,7,0),"")</f>
        <v/>
      </c>
      <c r="K87" s="93"/>
      <c r="L87" s="87"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109.14886620370089</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74.792049074072565</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52.319815277776797</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19.607627777775633</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3.8734379629604518</v>
      </c>
      <c r="H6" s="38">
        <v>45997.093599537038</v>
      </c>
      <c r="I6" s="37" t="str">
        <f>IFERROR(VLOOKUP(D6,DB!A:F,6,0),"")</f>
        <v>SCECO</v>
      </c>
      <c r="J6" s="37" t="str">
        <f>IFERROR(VLOOKUP(D6,DB!A:G,7,0),"")</f>
        <v>In progress</v>
      </c>
      <c r="K6" s="37" t="s">
        <v>39146</v>
      </c>
      <c r="L6" s="37" t="str">
        <f>IFERROR(VLOOKUP(D6,DB!A:I,9,0),"")</f>
        <v>Latis</v>
      </c>
    </row>
    <row r="7" spans="1:13">
      <c r="A7" s="37" t="s">
        <v>39147</v>
      </c>
      <c r="B7" s="37" t="str">
        <f>IFERROR(VLOOKUP(D7,DB!A:K,11,0),"")</f>
        <v>R5</v>
      </c>
      <c r="C7" s="37">
        <v>1</v>
      </c>
      <c r="D7" s="100" t="s">
        <v>38201</v>
      </c>
      <c r="E7" s="37" t="s">
        <v>39106</v>
      </c>
      <c r="F7" s="38">
        <v>46000.941481481481</v>
      </c>
      <c r="G7" s="131">
        <f ca="1">IFERROR(NOW()-F7,"")</f>
        <v>3.944490740832407E-2</v>
      </c>
      <c r="H7" s="38">
        <v>46000.935983796298</v>
      </c>
      <c r="I7" s="37" t="str">
        <f>IFERROR(VLOOKUP(D7,DB!A:F,6,0),"")</f>
        <v>Generator-SG</v>
      </c>
      <c r="J7" s="37" t="str">
        <f>IFERROR(VLOOKUP(D7,DB!A:G,7,0),"")</f>
        <v>Haj Removal</v>
      </c>
      <c r="K7" s="37" t="s">
        <v>39148</v>
      </c>
      <c r="L7" s="37" t="str">
        <f>IFERROR(VLOOKUP(D7,DB!A:I,9,0),"")</f>
        <v>Latis</v>
      </c>
    </row>
    <row r="8" spans="1:13">
      <c r="A8" s="37"/>
      <c r="B8" s="37" t="str">
        <f>IFERROR(VLOOKUP(D8,DB!A:K,11,0),"")</f>
        <v/>
      </c>
      <c r="C8" s="37"/>
      <c r="D8" s="37"/>
      <c r="E8" s="37"/>
      <c r="F8" s="38"/>
      <c r="G8" s="131">
        <f ca="1">IFERROR(NOW()-F8,"")</f>
        <v>46000.980926388889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46000.980926388889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46000.980926388889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46000.980926388889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46000.980926388889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46000.980926388889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46000.980926388889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46000.980926388889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46000.980926388889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46000.980926388889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46000.980926388889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46000.980926388889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46000.980926388889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46000.980926388889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46000.980926388889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46000.980926388889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46000.980926388889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46000.980926388889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46000.980926388889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46000.980926388889</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39042</v>
      </c>
      <c r="E2" s="138" t="s">
        <v>39106</v>
      </c>
      <c r="F2" s="117">
        <v>46000.808553240742</v>
      </c>
      <c r="G2" s="72">
        <f t="shared" ref="G2:G10" ca="1" si="0">IFERROR(NOW()-F2,"-")</f>
        <v>0.17237314814701676</v>
      </c>
      <c r="H2" s="117">
        <v>46000.762835648151</v>
      </c>
      <c r="I2" s="115" t="str">
        <f>IFERROR(VLOOKUP(D2,DB!A:F,6,0),"")</f>
        <v>SCECO</v>
      </c>
      <c r="J2" s="115" t="str">
        <f>IFERROR(VLOOKUP(D2,DB!A:G,7,0),"")</f>
        <v>Dead</v>
      </c>
      <c r="K2" s="118" t="s">
        <v>39150</v>
      </c>
      <c r="L2" s="133" t="str">
        <f>IFERROR(VLOOKUP(D2,DB!A:I,9,0),"")</f>
        <v>Latis</v>
      </c>
    </row>
    <row r="3" spans="1:16382" ht="31.5" customHeight="1">
      <c r="A3" s="114"/>
      <c r="B3" s="115" t="str">
        <f>IFERROR(VLOOKUP(D3,DB!A:K,11,0),"")</f>
        <v>R6</v>
      </c>
      <c r="C3" s="116"/>
      <c r="D3" s="115" t="s">
        <v>35183</v>
      </c>
      <c r="E3" s="138"/>
      <c r="F3" s="117"/>
      <c r="G3" s="72">
        <f t="shared" ca="1" si="0"/>
        <v>46000.980926388889</v>
      </c>
      <c r="H3" s="117"/>
      <c r="I3" s="115" t="str">
        <f>IFERROR(VLOOKUP(D3,DB!A:F,6,0),"")</f>
        <v>Generator-DG</v>
      </c>
      <c r="J3" s="115" t="str">
        <f>IFERROR(VLOOKUP(D3,DB!A:G,7,0),"")</f>
        <v>Dead</v>
      </c>
      <c r="K3" s="118"/>
      <c r="L3" s="133" t="str">
        <f>IFERROR(VLOOKUP(D3,DB!A:I,9,0),"")</f>
        <v>Latis</v>
      </c>
    </row>
    <row r="4" spans="1:16382" ht="31.5" customHeight="1">
      <c r="A4" s="114"/>
      <c r="B4" s="115" t="str">
        <f>IFERROR(VLOOKUP(D4,DB!A:K,11,0),"")</f>
        <v/>
      </c>
      <c r="C4" s="116"/>
      <c r="D4" s="115"/>
      <c r="E4" s="138"/>
      <c r="F4" s="117"/>
      <c r="G4" s="72">
        <f t="shared" ca="1" si="0"/>
        <v>46000.980926388889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46000.980926388889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46000.980926388889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46000.980926388889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46000.980926388889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46000.980926388889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46000.980926388889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46000.980926388889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46000.980926388889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46000.980926388889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46000.980926388889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46000.980926388889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46000.980926388889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46000.980926388889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46000.980926388889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46000.980926388889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46000.980926388889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46000.980926388889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46000.980926388889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46000.980926388889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46000.980926388889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46000.980926388889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46000.980926388889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46000.980926388889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46000.980926388889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46000.980926388889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46000.980926388889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46000.980926388889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46000.980926388889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46000.980926388889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46000.980926388889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46000.980926388889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46000.980926388889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46000.980926388889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46000.980926388889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46000.980926388889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46000.980926388889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46000.980926388889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46000.980926388889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46000.980926388889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46000.980926388889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46000.980926388889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46000.980926388889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46000.980926388889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46000.980926388889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46000.980926388889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46000.980926388889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46000.980926388889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46000.980926388889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46000.980926388889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46000.980926388889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46000.980926388889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46000.980926388889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46000.980926388889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46000.980926388889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46000.980926388889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46000.980926388889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46000.980926388889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46000.980926388889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46000.980926388889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46000.980926388889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46000.980926388889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46000.980926388889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46000.980926388889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46000.980926388889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46000.980926388889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46000.980926388889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46000.980926388889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46000.980926388889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46000.980926388889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46000.980926388889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46000.980926388889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46000.980926388889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46000.980926388889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46000.980926388889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46000.980926388889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46000.980926388889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46000.980926388889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46000.980926388889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46000.980926388889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46000.980926388889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46000.980926388889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46000.980926388889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46000.980926388889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46000.980926388889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46000.980926388889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46000.980926388889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46000.980926388889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46000.980926388889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46000.980926388889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46000.980926388889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46000.980926388889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46000.980926388889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46000.980926388889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46000.980926388889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46000.980926388889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46000.980926388889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46000.980926388889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46000.980926388889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46000.980926388889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46000.980926388889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46000.980926388889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46000.980926388889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46000.980926388889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46000.980926388889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46000.980926388889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46000.980926388889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46000.980926388889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46000.980926388889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46000.980926388889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46000.980926388889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46000.980926388889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46000.980926388889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46000.980926388889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46000.980926388889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46000.980926388889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46000.980926388889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46000.980926388889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46000.980926388889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46000.980926388889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46000.980926388889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46000.980926388889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46000.980926388889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46000.980926388889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46000.980926388889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46000.980926388889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46000.980926388889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46000.980926388889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46000.980926388889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46000.980926388889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46000.980926388889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46000.980926388889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46000.980926388889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46000.980926388889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46000.980926388889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46000.980926388889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46000.980926388889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46000.980926388889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46000.980926388889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46000.980926388889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46000.980926388889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46000.980926388889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46000.980926388889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46000.980926388889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46000.980926388889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46000.980926388889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46000.980926388889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46000.980926388889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46000.980926388889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46000.980926388889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46000.980926388889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46000.980926388889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46000.980926388889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46000.980926388889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46000.980926388889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46000.980926388889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46000.980926388889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46000.980926388889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46000.980926388889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46000.980926388889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46000.980926388889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46000.980926388889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46000.980926388889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46000.980926388889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46000.980926388889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46000.980926388889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46000.980926388889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46000.980926388889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46000.980926388889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46000.980926388889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46000.980926388889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46000.980926388889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46000.980926388889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46000.980926388889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46000.980926388889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46000.980926388889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46000.980926388889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46000.980926388889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46000.980926388889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46000.980926388889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46000.980926388889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46000.980926388889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46000.980926388889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46000.980926388889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46000.980926388889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46000.980926388889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46000.980926388889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46000.980926388889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46000.980926388889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46000.980926388889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46000.980926388889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46000.980926388889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46000.980926388889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46000.980926388889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46000.980926388889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46000.980926388889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46000.980926388889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46000.980926388889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46000.980926388889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46000.980926388889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46000.980926388889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46000.980926388889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46000.980926388889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46000.980926388889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46000.980926388889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46000.980926388889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46000.980926388889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46000.980926388889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46000.980926388889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46000.980926388889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46000.980926388889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46000.980926388889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46000.980926388889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46000.980926388889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46000.980926388889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46000.980926388889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46000.980926388889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46000.980926388889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46000.980926388889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46000.980926388889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46000.980926388889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46000.980926388889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46000.980926388889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46000.980926388889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46000.980926388889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46000.980926388889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46000.980926388889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46000.980926388889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46000.980926388889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46000.980926388889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46000.980926388889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46000.980926388889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46000.980926388889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46000.980926388889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46000.980926388889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46000.980926388889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46000.980926388889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46000.980926388889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46000.980926388889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46000.980926388889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46000.980926388889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46000.980926388889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46000.980926388889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46000.980926388889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46000.980926388889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46000.980926388889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46000.980926388889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46000.980926388889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46000.980926388889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46000.980926388889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46000.980926388889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46000.980926388889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46000.980926388889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46000.980926388889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46000.980926388889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46000.980926388889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46000.980926388889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46000.980926388889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46000.980926388889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46000.980926388889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46000.980926388889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46000.980926388889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46000.980926388889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46000.980926388889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46000.980926388889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46000.980926388889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46000.980926388889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46000.980926388889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46000.980926388889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46000.980926388889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46000.980926388889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46000.980926388889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46000.980926388889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46000.980926388889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46000.980926388889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46000.980926388889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46000.980926388889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46000.980926388889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46000.980926388889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46000.980926388889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46000.980926388889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46000.980926388889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46000.980926388889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46000.980926388889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46000.980926388889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46000.980926388889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46000.980926388889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46000.980926388889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46000.980926388889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46000.980926388889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46000.980926388889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46000.980926388889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46000.980926388889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46000.980926388889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46000.980926388889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46000.980926388889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46000.980926388889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46000.980926388889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46000.980926388889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46000.980926388889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46000.980926388889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46000.980926388889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46000.980926388889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46000.980926388889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46000.980926388889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46000.980926388889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46000.980926388889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46000.980926388889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46000.980926388889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46000.980926388889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46000.980926388889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46000.980926388889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46000.980926388889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46000.980926388889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46000.980926388889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46000.980926388889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46000.980926388889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46000.980926388889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46000.980926388889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46000.980926388889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46000.980926388889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46000.980926388889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46000.980926388889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46000.980926388889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46000.980926388889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46000.980926388889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46000.980926388889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46000.980926388889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46000.980926388889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46000.980926388889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46000.980926388889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46000.980926388889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46000.980926388889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46000.980926388889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46000.980926388889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46000.980926388889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46000.980926388889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46000.980926388889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46000.980926388889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46000.980926388889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46000.980926388889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46000.980926388889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46000.980926388889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46000.980926388889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46000.980926388889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46000.980926388889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46000.980926388889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46000.980926388889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46000.980926388889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46000.980926388889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46000.980926388889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46000.980926388889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46000.980926388889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46000.980926388889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46000.980926388889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46000.980926388889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46000.980926388889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46000.980926388889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46000.980926388889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46000.980926388889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46000.980926388889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46000.980926388889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46000.980926388889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46000.980926388889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46000.980926388889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46000.980926388889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46000.980926388889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46000.980926388889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46000.980926388889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46000.980926388889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46000.980926388889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46000.980926388889</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46000.980926388889</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2025-12-09T20:32:54Z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