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496" documentId="13_ncr:1_{F6CB121F-512D-4AA6-A0C1-0FB36C537598}" xr6:coauthVersionLast="47" xr6:coauthVersionMax="47" xr10:uidLastSave="{10D4A34C-C56A-4679-A5D1-467D20866528}"/>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<sst xmlns="http://schemas.openxmlformats.org/spreadsheetml/2006/main" count="180303" uniqueCount="39133">
  <si>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</si>
  <si>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</si>
  <si>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</si>
  <si>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</si>
  <si>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</si>
  <si>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</si>
  <si>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</si>
  <si>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</si>
  <si>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</si>
  <si>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</si>
  <si>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</si>
  <si>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</si>
  <si>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</si>
  <si>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</si>
  <si>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</si>
  <si>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</si>
  <si>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</si>
  <si>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</si>
  <si>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</si>
  <si>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</si>
  <si>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</si>
  <si>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</si>
  <si>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</si>
  <si>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</si>
  <si>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</si>
  <si>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</si>
  <si>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</si>
  <si>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</si>
  <si>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</si>
  <si>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</si>
  <si>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</si>
  <si>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</si>
  <si>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</si>
  <si>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</si>
  <si>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</si>
  <si>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</si>
  <si>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</si>
  <si>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</si>
  <si>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</si>
  <si>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</si>
  <si>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</si>
  <si>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</si>
  <si>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</si>
  <si>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</si>
  <si>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</si>
  <si>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</si>
  <si>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</si>
  <si>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</si>
  <si>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</si>
  <si>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</si>
  <si>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</si>
  <si>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</si>
  <si>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</si>
  <si>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</si>
  <si>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</si>
  <si>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</si>
  <si>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</si>
  <si>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</si>
  <si>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</si>
  <si>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</si>
  <si>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</si>
  <si>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</si>
  <si>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</si>
  <si>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</si>
  <si>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</si>
  <si>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</si>
  <si>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</si>
  <si>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</si>
  <si>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</si>
  <si>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</si>
  <si>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</si>
  <si>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</si>
  <si>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</si>
  <si>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</si>
  <si>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</si>
  <si>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</si>
  <si>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</si>
  <si>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</si>
  <si>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</si>
  <si>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</si>
  <si>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</si>
  <si>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</si>
  <si>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</si>
  <si>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</si>
  <si>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</si>
  <si>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</si>
  <si>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</si>
  <si>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</si>
  <si>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</si>
  <si>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</si>
  <si>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</si>
  <si>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</si>
  <si>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</si>
  <si>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</si>
  <si>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</si>
  <si>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</si>
  <si>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</si>
  <si>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</si>
  <si>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</si>
  <si>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</si>
  <si>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</si>
  <si>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</si>
  <si>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</si>
  <si>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</si>
  <si>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</si>
  <si>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</si>
  <si>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</si>
  <si>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</si>
  <si>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</si>
  <si>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</si>
  <si>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</si>
  <si>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</si>
  <si>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</si>
  <si>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</si>
  <si>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</si>
  <si>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</si>
  <si>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</si>
  <si>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</si>
  <si>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</si>
  <si>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</si>
  <si>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</si>
  <si>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</si>
  <si>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</si>
  <si>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</si>
  <si>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</si>
  <si>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</si>
  <si>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</si>
  <si>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</si>
  <si>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</si>
  <si>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</si>
  <si>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</si>
  <si>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</si>
  <si>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</si>
  <si>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</si>
  <si>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</si>
  <si>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</si>
  <si>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</si>
  <si>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</si>
  <si>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</si>
  <si>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</si>
  <si>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</si>
  <si>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</si>
  <si>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</si>
  <si>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</si>
  <si>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</si>
  <si>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</si>
  <si>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</si>
  <si>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</si>
  <si>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</si>
  <si>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</si>
  <si>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</si>
  <si>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</si>
  <si>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</si>
  <si>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</si>
  <si>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</si>
  <si>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</si>
  <si>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</si>
  <si>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</si>
  <si>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</si>
  <si>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</si>
  <si>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</si>
  <si>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</si>
  <si>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</si>
  <si>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</si>
  <si>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</si>
  <si>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</si>
  <si>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</si>
  <si>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</si>
  <si>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</si>
  <si>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</si>
  <si>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</si>
  <si>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</si>
  <si>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</si>
  <si>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</si>
  <si>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</si>
  <si>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</si>
  <si>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</si>
  <si>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</si>
  <si>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</si>
  <si>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</si>
  <si>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</si>
  <si>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</si>
  <si>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</si>
  <si>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</si>
  <si>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</si>
  <si>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</si>
  <si>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</si>
  <si>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</si>
  <si>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</si>
  <si>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</si>
  <si>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</si>
  <si>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</si>
  <si>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</si>
  <si>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</si>
  <si>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</si>
  <si>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</si>
  <si>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</si>
  <si>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</si>
  <si>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</si>
  <si>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</si>
  <si>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</si>
  <si>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</si>
  <si>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</si>
  <si>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</si>
  <si>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</si>
  <si>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</si>
  <si>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</si>
  <si>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</si>
  <si>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</si>
  <si>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</si>
  <si>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</si>
  <si>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</si>
  <si>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</si>
  <si>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</si>
  <si>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</si>
  <si>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</si>
  <si>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</si>
  <si>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</si>
  <si>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</si>
  <si>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</si>
  <si>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</si>
  <si>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</si>
  <si>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</si>
  <si>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</si>
  <si>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</si>
  <si>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</si>
  <si>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</si>
  <si>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</si>
  <si>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</si>
  <si>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</si>
  <si>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</si>
  <si>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</si>
  <si>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</si>
  <si>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</si>
  <si>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</si>
  <si>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</si>
  <si>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</si>
  <si>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</si>
  <si>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</si>
  <si>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</si>
  <si>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</si>
  <si>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</si>
  <si>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</si>
  <si>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</si>
  <si>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</si>
  <si>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</si>
  <si>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</si>
  <si>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</si>
  <si>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</si>
  <si>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</si>
  <si>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</si>
  <si>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</si>
  <si>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</si>
  <si>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</si>
  <si>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</si>
  <si>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</si>
  <si>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</si>
  <si>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</si>
  <si>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</si>
  <si>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</si>
  <si>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</si>
  <si>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</si>
  <si>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</si>
  <si>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</si>
  <si>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</si>
  <si>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</si>
  <si>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</si>
  <si>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</si>
  <si>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</si>
  <si>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</si>
  <si>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</si>
  <si>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</si>
  <si>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</si>
  <si>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</si>
  <si>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</si>
  <si>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</si>
  <si>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</si>
  <si>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</si>
  <si>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</si>
  <si>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</si>
  <si>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</si>
  <si>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</si>
  <si>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</si>
  <si>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</si>
  <si>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</si>
  <si>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</si>
  <si>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</si>
  <si>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</si>
  <si>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</si>
  <si>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</si>
  <si>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</si>
  <si>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</si>
  <si>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</si>
  <si>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</si>
  <si>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</si>
  <si>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</si>
  <si>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</si>
  <si>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</si>
  <si>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</si>
  <si>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</si>
  <si>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</si>
  <si>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</si>
  <si>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</si>
  <si>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</si>
  <si>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</si>
  <si>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</si>
  <si>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</si>
  <si>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</si>
  <si>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</si>
  <si>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</si>
  <si>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</si>
  <si>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</si>
  <si>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</si>
  <si>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</si>
  <si>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</si>
  <si>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</si>
  <si>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</si>
  <si>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</si>
  <si>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</si>
  <si>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</si>
  <si>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</si>
  <si>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</si>
  <si>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</si>
  <si>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</si>
  <si>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</si>
  <si>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</si>
  <si>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</si>
  <si>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</si>
  <si>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</si>
  <si>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</si>
  <si>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</si>
  <si>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</si>
  <si>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</si>
  <si>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</si>
  <si>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</si>
  <si>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</si>
  <si>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</si>
  <si>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</si>
  <si>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</si>
  <si>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</si>
  <si>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</si>
  <si>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</si>
  <si>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</si>
  <si>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</si>
  <si>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</si>
  <si>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</si>
  <si>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</si>
  <si>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</si>
  <si>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</si>
  <si>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</si>
  <si>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</si>
  <si>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</si>
  <si>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</si>
  <si>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</si>
  <si>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</si>
  <si>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</si>
  <si>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</si>
  <si>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</si>
  <si>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</si>
  <si>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</si>
  <si>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</si>
  <si>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</si>
  <si>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</si>
  <si>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</si>
  <si>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</si>
  <si>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</si>
  <si>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</si>
  <si>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</si>
  <si>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</si>
  <si>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</si>
  <si>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</si>
  <si>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</si>
  <si>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</si>
  <si>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</si>
  <si>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</si>
  <si>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</si>
  <si>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</si>
  <si>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</si>
  <si>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</si>
  <si>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</si>
  <si>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</si>
  <si>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</si>
  <si>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</si>
  <si>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</si>
  <si>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</si>
  <si>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</si>
  <si>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</si>
  <si>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</si>
  <si>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</si>
  <si>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</si>
  <si>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</si>
  <si>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</si>
  <si>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</si>
  <si>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</si>
  <si>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</si>
  <si>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</si>
  <si>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</si>
  <si>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</si>
  <si>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</si>
  <si>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</si>
  <si>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</si>
  <si>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</si>
  <si>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</si>
  <si>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</si>
  <si>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</si>
  <si>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</si>
  <si>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</si>
  <si>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</si>
  <si>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</si>
  <si>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</si>
  <si>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</si>
  <si>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</si>
  <si>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</si>
  <si>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</si>
  <si>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</si>
  <si>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</si>
  <si>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</si>
  <si>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</si>
  <si>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</si>
  <si>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</si>
  <si>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</si>
  <si>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</si>
  <si>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</si>
  <si>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</si>
  <si>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</si>
  <si>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</si>
  <si>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</si>
  <si>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</si>
  <si>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</si>
  <si>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</si>
  <si>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</si>
  <si>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</si>
  <si>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</si>
  <si>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</si>
  <si>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</si>
  <si>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</si>
  <si>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</si>
  <si>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</si>
  <si>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</si>
  <si>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</si>
  <si>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</si>
  <si>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</si>
  <si>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</si>
  <si>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</si>
  <si>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</si>
  <si>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</si>
  <si>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</si>
  <si>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</si>
  <si>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</si>
  <si>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</si>
  <si>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</si>
  <si>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</si>
  <si>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</si>
  <si>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</si>
  <si>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</si>
  <si>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</si>
  <si>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</si>
  <si>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</si>
  <si>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</si>
  <si>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</si>
  <si>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</si>
  <si>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</si>
  <si>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</si>
  <si>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</si>
  <si>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</si>
  <si>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</si>
  <si>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</si>
  <si>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</si>
  <si>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</si>
  <si>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</si>
  <si>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</si>
  <si>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</si>
  <si>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</si>
  <si>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</si>
  <si>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</si>
  <si>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</si>
  <si>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</si>
  <si>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</si>
  <si>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</si>
  <si>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</si>
  <si>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</si>
  <si>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</si>
  <si>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</si>
  <si>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</si>
  <si>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</si>
  <si>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</si>
  <si>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</si>
  <si>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</si>
  <si>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</si>
  <si>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</si>
  <si>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</si>
  <si>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</si>
  <si>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</si>
  <si>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</si>
  <si>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</si>
  <si>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</si>
  <si>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</si>
  <si>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</si>
  <si>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</si>
  <si>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</si>
  <si>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</si>
  <si>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</si>
  <si>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</si>
  <si>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</si>
  <si>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</si>
  <si>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</si>
  <si>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</si>
  <si>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</si>
  <si>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</si>
  <si>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</si>
  <si>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</si>
  <si>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</si>
  <si>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</si>
  <si>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</si>
  <si>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</si>
  <si>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</si>
  <si>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</si>
  <si>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</si>
  <si>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</si>
  <si>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</si>
  <si>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</si>
  <si>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</si>
  <si>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</si>
  <si>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</si>
  <si>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</si>
  <si>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</si>
  <si>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</si>
  <si>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</si>
  <si>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</si>
  <si>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</si>
  <si>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</si>
  <si>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</si>
  <si>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</si>
  <si>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</si>
  <si>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</si>
  <si>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</si>
  <si>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</si>
  <si>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</si>
  <si>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</si>
  <si>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</si>
  <si>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</si>
  <si>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</si>
  <si>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</si>
  <si>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</si>
  <si>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</si>
  <si>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</si>
  <si>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</si>
  <si>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</si>
  <si>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</si>
  <si>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</si>
  <si>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</si>
  <si>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</si>
  <si>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</si>
  <si>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</si>
  <si>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</si>
  <si>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</si>
  <si>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</si>
  <si>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</si>
  <si>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</si>
  <si>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</si>
  <si>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</si>
  <si>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</si>
  <si>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</si>
  <si>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</si>
  <si>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</si>
  <si>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</si>
  <si>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</si>
  <si>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</si>
  <si>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</si>
  <si>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</si>
  <si>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</si>
  <si>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</si>
  <si>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</si>
  <si>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</si>
  <si>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</si>
  <si>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</si>
  <si>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</si>
  <si>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</si>
  <si>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</si>
  <si>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</si>
  <si>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</si>
  <si>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</si>
  <si>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</si>
  <si>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</si>
  <si>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</si>
  <si>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</si>
  <si>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</si>
  <si>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</si>
  <si>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</si>
  <si>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</si>
  <si>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</si>
  <si>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</si>
  <si>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</si>
  <si>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</si>
  <si>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</si>
  <si>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</si>
  <si>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</si>
  <si>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</si>
  <si>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</si>
  <si>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</si>
  <si>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</si>
  <si>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</si>
  <si>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</si>
  <si>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</si>
  <si>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</si>
  <si>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</si>
  <si>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</si>
  <si>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</si>
  <si>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</si>
  <si>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</si>
  <si>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</si>
  <si>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</si>
  <si>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</si>
  <si>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</si>
  <si>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</si>
  <si>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</si>
  <si>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</si>
  <si>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</si>
  <si>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</si>
  <si>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</si>
  <si>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</si>
  <si>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</si>
  <si>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</si>
  <si>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</si>
  <si>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</si>
  <si>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</si>
  <si>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</si>
  <si>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</si>
  <si>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</si>
  <si>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</si>
  <si>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</si>
  <si>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</si>
  <si>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</si>
  <si>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</si>
  <si>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</si>
  <si>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</si>
  <si>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</si>
  <si>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</si>
  <si>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</si>
  <si>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</si>
  <si>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</si>
  <si>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</si>
  <si>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</si>
  <si>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</si>
  <si>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</si>
  <si>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</si>
  <si>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</si>
  <si>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</si>
  <si>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</si>
  <si>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</si>
  <si>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</si>
  <si>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</si>
  <si>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</si>
  <si>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</si>
  <si>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</si>
  <si>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</si>
  <si>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</si>
  <si>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</si>
  <si>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</si>
  <si>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</si>
  <si>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</si>
  <si>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</si>
  <si>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</si>
  <si>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</si>
  <si>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</si>
  <si>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</si>
  <si>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</si>
  <si>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</si>
  <si>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</si>
  <si>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</si>
  <si>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</si>
  <si>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</si>
  <si>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</si>
  <si>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</si>
  <si>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</si>
  <si>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</si>
  <si>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</si>
  <si>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</si>
  <si>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</si>
  <si>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</si>
  <si>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</si>
  <si>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</si>
  <si>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</si>
  <si>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</si>
  <si>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</si>
  <si>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</si>
  <si>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</si>
  <si>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</si>
  <si>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</si>
  <si>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</si>
  <si>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</si>
  <si>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</si>
  <si>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</si>
  <si>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</si>
  <si>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</si>
  <si>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</si>
  <si>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</si>
  <si>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</si>
  <si>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</si>
  <si>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</si>
  <si>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</si>
  <si>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</si>
  <si>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</si>
  <si>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</si>
  <si>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</si>
  <si>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</si>
  <si>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</si>
  <si>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</si>
  <si>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</si>
  <si>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</si>
  <si>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</si>
  <si>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</si>
  <si>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</si>
  <si>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</si>
  <si>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</si>
  <si>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</si>
  <si>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</si>
  <si>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</si>
  <si>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</si>
  <si>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</si>
  <si>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</si>
  <si>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</si>
  <si>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</si>
  <si>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</si>
  <si>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</si>
  <si>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</si>
  <si>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</si>
  <si>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</si>
  <si>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</si>
  <si>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</si>
  <si>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</si>
  <si>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</si>
  <si>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</si>
  <si>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</si>
  <si>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</si>
  <si>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</si>
  <si>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</si>
  <si>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</si>
  <si>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</si>
  <si>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</si>
  <si>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</si>
  <si>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</si>
  <si>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</si>
  <si>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</si>
  <si>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</si>
  <si>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</si>
  <si>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</si>
  <si>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</si>
  <si>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</si>
  <si>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</si>
  <si>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</si>
  <si>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</si>
  <si>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</si>
  <si>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</si>
  <si>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</si>
  <si>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</si>
  <si>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</si>
  <si>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</si>
  <si>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</si>
  <si>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</si>
  <si>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</si>
  <si>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</si>
  <si>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</si>
  <si>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</si>
  <si>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</si>
  <si>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</si>
  <si>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</si>
  <si>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</si>
  <si>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</si>
  <si>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</si>
  <si>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</si>
  <si>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</si>
  <si>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</si>
  <si>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</si>
  <si>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</si>
  <si>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</si>
  <si>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</si>
  <si>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</si>
  <si>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</si>
  <si>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</si>
  <si>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</si>
  <si>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</si>
  <si>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</si>
  <si>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</si>
  <si>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</si>
  <si>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</si>
  <si>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</si>
  <si>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</si>
  <si>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</si>
  <si>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</si>
  <si>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</si>
  <si>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</si>
  <si>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</si>
  <si>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</si>
  <si>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</si>
  <si>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</si>
  <si>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</si>
  <si>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</si>
  <si>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</si>
  <si>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</si>
  <si>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</si>
  <si>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</si>
  <si>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</si>
  <si>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</si>
  <si>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</si>
  <si>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</si>
  <si>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</si>
  <si>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</si>
  <si>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</si>
  <si>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</si>
  <si>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</si>
  <si>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</si>
  <si>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</si>
  <si>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</si>
  <si>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</si>
  <si>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</si>
  <si>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</si>
  <si>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</si>
  <si>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</si>
  <si>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</si>
  <si>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</si>
  <si>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</si>
  <si>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</si>
  <si>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</si>
  <si>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</si>
  <si>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</si>
  <si>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</si>
  <si>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</si>
  <si>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</si>
  <si>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</si>
  <si>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</si>
  <si>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</si>
  <si>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</si>
  <si>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</si>
  <si>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</si>
  <si>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</si>
  <si>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</si>
  <si>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</si>
  <si>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</si>
  <si>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</si>
  <si>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</si>
  <si>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</si>
  <si>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</si>
  <si>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</si>
  <si>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</si>
  <si>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</si>
  <si>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</si>
  <si>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</si>
  <si>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</si>
  <si>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</si>
  <si>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</si>
  <si>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</si>
  <si>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</si>
  <si>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</si>
  <si>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</si>
  <si>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</si>
  <si>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</si>
  <si>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</si>
  <si>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</si>
  <si>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</si>
  <si>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</si>
  <si>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</si>
  <si>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</si>
  <si>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</si>
  <si>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</si>
  <si>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</si>
  <si>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</si>
  <si>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</si>
  <si>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</si>
  <si>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</si>
  <si>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</si>
  <si>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</si>
  <si>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</si>
  <si>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</si>
  <si>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</si>
  <si>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</si>
  <si>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</si>
  <si>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</si>
  <si>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</si>
  <si>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</si>
  <si>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</si>
  <si>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</si>
  <si>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</si>
  <si>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</si>
  <si>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</si>
  <si>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</si>
  <si>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</si>
  <si>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</si>
  <si>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</si>
  <si>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</si>
  <si>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</si>
  <si>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</si>
  <si>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</si>
  <si>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</si>
  <si>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</si>
  <si>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</si>
  <si>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</si>
  <si>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</si>
  <si>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</si>
  <si>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</si>
  <si>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</si>
  <si>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</si>
  <si>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</si>
  <si>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</si>
  <si>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</si>
  <si>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</si>
  <si>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</si>
  <si>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</si>
  <si>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</si>
  <si>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</si>
  <si>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</si>
  <si>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</si>
  <si>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</si>
  <si>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</si>
  <si>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</si>
  <si>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</si>
  <si>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</si>
  <si>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</si>
  <si>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</si>
  <si>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</si>
  <si>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</si>
  <si>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</si>
  <si>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</si>
  <si>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</si>
  <si>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</si>
  <si>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</si>
  <si>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</si>
  <si>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</si>
  <si>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</si>
  <si>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</si>
  <si>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</si>
  <si>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</si>
  <si>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</si>
  <si>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</si>
  <si>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</si>
  <si>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</si>
  <si>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</si>
  <si>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</si>
  <si>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</si>
  <si>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</si>
  <si>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</si>
  <si>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</si>
  <si>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</si>
  <si>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</si>
  <si>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</si>
  <si>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</si>
  <si>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</si>
  <si>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</si>
  <si>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</si>
  <si>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</si>
  <si>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</si>
  <si>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</si>
  <si>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</si>
  <si>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</si>
  <si>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</si>
  <si>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</si>
  <si>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</si>
  <si>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</si>
  <si>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</si>
  <si>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</si>
  <si>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</si>
  <si>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</si>
  <si>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</si>
  <si>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</si>
  <si>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</si>
  <si>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</si>
  <si>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</si>
  <si>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</si>
  <si>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</si>
  <si>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</si>
  <si>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</si>
  <si>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</si>
  <si>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</si>
  <si>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</si>
  <si>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</si>
  <si>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</si>
  <si>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</si>
  <si>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</si>
  <si>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</si>
  <si>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</si>
  <si>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</si>
  <si>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</si>
  <si>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</si>
  <si>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</si>
  <si>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</si>
  <si>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</si>
  <si>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</si>
  <si>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</si>
  <si>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</si>
  <si>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</si>
  <si>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</si>
  <si>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</si>
  <si>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</si>
  <si>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</si>
  <si>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</si>
  <si>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</si>
  <si>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</si>
  <si>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</si>
  <si>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</si>
  <si>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</si>
  <si>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</si>
  <si>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</si>
  <si>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</si>
  <si>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</si>
  <si>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</si>
  <si>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</si>
  <si>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</si>
  <si>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</si>
  <si>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</si>
  <si>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</si>
  <si>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</si>
  <si>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</si>
  <si>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</si>
  <si>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</si>
  <si>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</si>
  <si>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</si>
  <si>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</si>
  <si>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</si>
  <si>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</si>
  <si>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</si>
  <si>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</si>
  <si>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</si>
  <si>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</si>
  <si>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</si>
  <si>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</si>
  <si>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</si>
  <si>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</si>
  <si>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</si>
  <si>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</si>
  <si>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</si>
  <si>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</si>
  <si>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</si>
  <si>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</si>
  <si>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</si>
  <si>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</si>
  <si>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</si>
  <si>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</si>
  <si>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</si>
  <si>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</si>
  <si>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</si>
  <si>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</si>
  <si>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</si>
  <si>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</si>
  <si>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</si>
  <si>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</si>
  <si>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</si>
  <si>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</si>
  <si>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</si>
  <si>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</si>
  <si>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</si>
  <si>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</si>
  <si>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</si>
  <si>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</si>
  <si>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</si>
  <si>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</si>
  <si>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</si>
  <si>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</si>
  <si>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</si>
  <si>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</si>
  <si>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</si>
  <si>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</si>
  <si>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</si>
  <si>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</si>
  <si>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</si>
  <si>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</si>
  <si>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</si>
  <si>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</si>
  <si>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</si>
  <si>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</si>
  <si>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</si>
  <si>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</si>
  <si>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</si>
  <si>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</si>
  <si>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</si>
  <si>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</si>
  <si>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</si>
  <si>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</si>
  <si>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</si>
  <si>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</si>
  <si>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</si>
  <si>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</si>
  <si>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</si>
  <si>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</si>
  <si>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</si>
  <si>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</si>
  <si>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</si>
  <si>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</si>
  <si>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</si>
  <si>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</si>
  <si>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</si>
  <si>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</si>
  <si>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</si>
  <si>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</si>
  <si>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</si>
  <si>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</si>
  <si>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</si>
  <si>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</si>
  <si>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</si>
  <si>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</si>
  <si>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</si>
  <si>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</si>
  <si>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</si>
  <si>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</si>
  <si>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</si>
  <si>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</si>
  <si>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</si>
  <si>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</si>
  <si>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</si>
  <si>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</si>
  <si>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</si>
  <si>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</si>
  <si>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</si>
  <si>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</si>
  <si>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</si>
  <si>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</si>
  <si>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</si>
  <si>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</si>
  <si>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</si>
  <si>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</si>
  <si>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</si>
  <si>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</si>
  <si>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</si>
  <si>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</si>
  <si>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</si>
  <si>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</si>
  <si>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</si>
  <si>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</si>
  <si>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</si>
  <si>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</si>
  <si>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</si>
  <si>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</si>
  <si>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</si>
  <si>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</si>
  <si>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</si>
  <si>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</si>
  <si>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</si>
  <si>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</si>
  <si>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</si>
  <si>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</si>
  <si>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</si>
  <si>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</si>
  <si>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</si>
  <si>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</si>
  <si>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</si>
  <si>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</si>
  <si>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</si>
  <si>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</si>
  <si>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</si>
  <si>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</si>
  <si>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</si>
  <si>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</si>
  <si>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</si>
  <si>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</si>
  <si>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</si>
  <si>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</si>
  <si>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</si>
  <si>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</si>
  <si>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</si>
  <si>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</si>
  <si>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</si>
  <si>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</si>
  <si>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</si>
  <si>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</si>
  <si>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</si>
  <si>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</si>
  <si>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</si>
  <si>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</si>
  <si>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</si>
  <si>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</si>
  <si>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</si>
  <si>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</si>
  <si>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</si>
  <si>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</si>
  <si>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</si>
  <si>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</si>
  <si>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</si>
  <si>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</si>
  <si>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</si>
  <si>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</si>
  <si>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</si>
  <si>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</si>
  <si>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</si>
  <si>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</si>
  <si>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</si>
  <si>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</si>
  <si>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</si>
  <si>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</si>
  <si>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</si>
  <si>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</si>
  <si>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</si>
  <si>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</si>
  <si>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</si>
  <si>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</si>
  <si>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</si>
  <si>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</si>
  <si>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</si>
  <si>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</si>
  <si>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</si>
  <si>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</si>
  <si>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</si>
  <si>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</si>
  <si>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</si>
  <si>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</si>
  <si>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</si>
  <si>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</si>
  <si>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</si>
  <si>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</si>
  <si>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</si>
  <si>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</si>
  <si>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</si>
  <si>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</si>
  <si>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</si>
  <si>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</si>
  <si>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</si>
  <si>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</si>
  <si>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</si>
  <si>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</si>
  <si>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</si>
  <si>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</si>
  <si>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</si>
  <si>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</si>
  <si>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</si>
  <si>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</si>
  <si>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</si>
  <si>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</si>
  <si>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</si>
  <si>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</si>
  <si>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</si>
  <si>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</si>
  <si>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</si>
  <si>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</si>
  <si>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</si>
  <si>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</si>
  <si>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</si>
  <si>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</si>
  <si>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</si>
  <si>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</si>
  <si>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</si>
  <si>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</si>
  <si>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</si>
  <si>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</si>
  <si>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</si>
  <si>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</si>
  <si>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</si>
  <si>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</si>
  <si>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</si>
  <si>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</si>
  <si>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</si>
  <si>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</si>
  <si>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</si>
  <si>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</si>
  <si>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</si>
  <si>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</si>
  <si>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</si>
  <si>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</si>
  <si>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</si>
  <si>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</si>
  <si>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</si>
  <si>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</si>
  <si>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</si>
  <si>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</si>
  <si>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</si>
  <si>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</si>
  <si>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</si>
  <si>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</si>
  <si>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</si>
  <si>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</si>
  <si>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</si>
  <si>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</si>
  <si>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</si>
  <si>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</si>
  <si>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</si>
  <si>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</si>
  <si>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</si>
  <si>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</si>
  <si>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</si>
  <si>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</si>
  <si>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</si>
  <si>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</si>
  <si>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</si>
  <si>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</si>
  <si>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</si>
  <si>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</si>
  <si>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</si>
  <si>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</si>
  <si>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</si>
  <si>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</si>
  <si>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</si>
  <si>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</si>
  <si>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</si>
  <si>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</si>
  <si>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</si>
  <si>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</si>
  <si>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</si>
  <si>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</si>
  <si>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</si>
  <si>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</si>
  <si>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</si>
  <si>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</si>
  <si>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</si>
  <si>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</si>
  <si>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</si>
  <si>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</si>
  <si>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</si>
  <si>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</si>
  <si>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</si>
  <si>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</si>
  <si>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</si>
  <si>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</si>
  <si>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</si>
  <si>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</si>
  <si>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</si>
  <si>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</si>
  <si>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</si>
  <si>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</si>
  <si>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</si>
  <si>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</si>
  <si>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</si>
  <si>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</si>
  <si>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</si>
  <si>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</si>
  <si>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</si>
  <si>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</si>
  <si>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</si>
  <si>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</si>
  <si>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</si>
  <si>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</si>
  <si>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</si>
  <si>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</si>
  <si>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</si>
  <si>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</si>
  <si>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</si>
  <si>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</si>
  <si>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</si>
  <si>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</si>
  <si>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</si>
  <si>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</si>
  <si>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</si>
  <si>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</si>
  <si>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</si>
  <si>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</si>
  <si>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</si>
  <si>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</si>
  <si>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</si>
  <si>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</si>
  <si>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</si>
  <si>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</si>
  <si>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</si>
  <si>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</si>
  <si>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</si>
  <si>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</si>
  <si>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</si>
  <si>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</si>
  <si>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</si>
  <si>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</si>
  <si>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</si>
  <si>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</si>
  <si>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</si>
  <si>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</si>
  <si>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</si>
  <si>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</si>
  <si>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</si>
  <si>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</si>
  <si>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</si>
  <si>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</si>
  <si>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</si>
  <si>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</si>
  <si>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</si>
  <si>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</si>
  <si>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</si>
  <si>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</si>
  <si>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</si>
  <si>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</si>
  <si>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</si>
  <si>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</si>
  <si>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</si>
  <si>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</si>
  <si>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</si>
  <si>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</si>
  <si>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</si>
  <si>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</si>
  <si>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</si>
  <si>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</si>
  <si>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</si>
  <si>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</si>
  <si>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</si>
  <si>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</si>
  <si>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</si>
  <si>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</si>
  <si>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</si>
  <si>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</si>
  <si>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</si>
  <si>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</si>
  <si>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</si>
  <si>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</si>
  <si>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</si>
  <si>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</si>
  <si>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</si>
  <si>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</si>
  <si>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</si>
  <si>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</si>
  <si>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</si>
  <si>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</si>
  <si>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</si>
  <si>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</si>
  <si>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</si>
  <si>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</si>
  <si>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</si>
  <si>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</si>
  <si>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</si>
  <si>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</si>
  <si>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</si>
  <si>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</si>
  <si>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</si>
  <si>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</si>
  <si>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</si>
  <si>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</si>
  <si>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</si>
  <si>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</si>
  <si>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</si>
  <si>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</si>
  <si>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</si>
  <si>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</si>
  <si>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</si>
  <si>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</si>
  <si>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</si>
  <si>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</si>
  <si>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</si>
  <si>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</si>
  <si>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</si>
  <si>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</si>
  <si>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</si>
  <si>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</si>
  <si>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</si>
  <si>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</si>
  <si>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</si>
  <si>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</si>
  <si>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</si>
  <si>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</si>
  <si>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</si>
  <si>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</si>
  <si>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</si>
  <si>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</si>
  <si>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</si>
  <si>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</si>
  <si>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</si>
  <si>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</si>
  <si>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</si>
  <si>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</si>
  <si>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</si>
  <si>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</si>
  <si>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</si>
  <si>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</si>
  <si>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</si>
  <si>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</si>
  <si>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</si>
  <si>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</si>
  <si>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</si>
  <si>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</si>
  <si>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</si>
  <si>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</si>
  <si>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</si>
  <si>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</si>
  <si>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</si>
  <si>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</si>
  <si>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</si>
  <si>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</si>
  <si>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</si>
  <si>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</si>
  <si>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</si>
  <si>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</si>
  <si>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</si>
  <si>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</si>
  <si>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</si>
  <si>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</si>
  <si>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</si>
  <si>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</si>
  <si>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</si>
  <si>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</si>
  <si>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</si>
  <si>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</si>
  <si>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</si>
  <si>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</si>
  <si>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</si>
  <si>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</si>
  <si>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</si>
  <si>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</si>
  <si>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</si>
  <si>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</si>
  <si>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</si>
  <si>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</si>
  <si>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</si>
  <si>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</si>
  <si>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</si>
  <si>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</si>
  <si>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</si>
  <si>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</si>
  <si>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</si>
  <si>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</si>
  <si>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</si>
  <si>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</si>
  <si>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</si>
  <si>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</si>
  <si>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</si>
  <si>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</si>
  <si>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</si>
  <si>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</si>
  <si>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</si>
  <si>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</si>
  <si>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</si>
  <si>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</si>
  <si>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</si>
  <si>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</si>
  <si>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</si>
  <si>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</si>
  <si>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</si>
  <si>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</si>
  <si>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</si>
  <si>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</si>
  <si>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</si>
  <si>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</si>
  <si>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</si>
  <si>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</si>
  <si>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</si>
  <si>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</si>
  <si>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</si>
  <si>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</si>
  <si>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</si>
  <si>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</si>
  <si>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</si>
  <si>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</si>
  <si>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</si>
  <si>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</si>
  <si>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</si>
  <si>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</si>
  <si>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</si>
  <si>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</si>
  <si>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</si>
  <si>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</si>
  <si>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</si>
  <si>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</si>
  <si>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</si>
  <si>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</si>
  <si>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</si>
  <si>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</si>
  <si>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</si>
  <si>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</si>
  <si>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</si>
  <si>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</si>
  <si>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</si>
  <si>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</si>
  <si>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</si>
  <si>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</si>
  <si>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</si>
  <si>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</si>
  <si>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</si>
  <si>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</si>
  <si>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</si>
  <si>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</si>
  <si>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</si>
  <si>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</si>
  <si>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</si>
  <si>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</si>
  <si>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</si>
  <si>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</si>
  <si>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</si>
  <si>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</si>
  <si>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</si>
  <si>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</si>
  <si>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</si>
  <si>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</si>
  <si>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</si>
  <si>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</si>
  <si>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</si>
  <si>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</si>
  <si>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</si>
  <si>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</si>
  <si>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</si>
  <si>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</si>
  <si>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</si>
  <si>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</si>
  <si>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</si>
  <si>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</si>
  <si>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</si>
  <si>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</si>
  <si>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</si>
  <si>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</si>
  <si>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</si>
  <si>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</si>
  <si>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</si>
  <si>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</si>
  <si>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</si>
  <si>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</si>
  <si>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</si>
  <si>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</si>
  <si>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</si>
  <si>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</si>
  <si>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</si>
  <si>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</si>
  <si>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</si>
  <si>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</si>
  <si>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</si>
  <si>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</si>
  <si>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</si>
  <si>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</si>
  <si>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</si>
  <si>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</si>
  <si>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</si>
  <si>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</si>
  <si>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</si>
  <si>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</si>
  <si>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</si>
  <si>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</si>
  <si>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</si>
  <si>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</si>
  <si>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</si>
  <si>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</si>
  <si>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</si>
  <si>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</si>
  <si>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</si>
  <si>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</si>
  <si>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</si>
  <si>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</si>
  <si>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</si>
  <si>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</si>
  <si>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</si>
  <si>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</si>
  <si>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</si>
  <si>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</si>
  <si>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</si>
  <si>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</si>
  <si>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</si>
  <si>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</si>
  <si>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</si>
  <si>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</si>
  <si>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</si>
  <si>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</si>
  <si>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</si>
  <si>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</si>
  <si>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</si>
  <si>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</si>
  <si>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</si>
  <si>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</si>
  <si>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</si>
  <si>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</si>
  <si>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</si>
  <si>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</si>
  <si>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</si>
  <si>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</si>
  <si>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</si>
  <si>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</si>
  <si>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</si>
  <si>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</si>
  <si>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</si>
  <si>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</si>
  <si>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</si>
  <si>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</si>
  <si>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</si>
  <si>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</si>
  <si>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</si>
  <si>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</si>
  <si>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</si>
  <si>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</si>
  <si>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</si>
  <si>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</si>
  <si>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</si>
  <si>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</si>
  <si>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</si>
  <si>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</si>
  <si>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</si>
  <si>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</si>
  <si>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</si>
  <si>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</si>
  <si>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</si>
  <si>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</si>
  <si>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</si>
  <si>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</si>
  <si>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</si>
  <si>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</si>
  <si>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</si>
  <si>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</si>
  <si>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</si>
  <si>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</si>
  <si>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</si>
  <si>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</si>
  <si>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</si>
  <si>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</si>
  <si>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</si>
  <si>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</si>
  <si>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</si>
  <si>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</si>
  <si>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</si>
  <si>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</si>
  <si>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</si>
  <si>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</si>
  <si>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</si>
  <si>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</si>
  <si>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</si>
  <si>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</si>
  <si>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</si>
  <si>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</si>
  <si>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</si>
  <si>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</si>
  <si>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</si>
  <si>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</si>
  <si>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</si>
  <si>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</si>
  <si>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</si>
  <si>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</si>
  <si>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</si>
  <si>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</si>
  <si>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</si>
  <si>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</si>
  <si>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</si>
  <si>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</si>
  <si>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</si>
  <si>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</si>
  <si>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</si>
  <si>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</si>
  <si>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</si>
  <si>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</si>
  <si>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</si>
  <si>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</si>
  <si>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</si>
  <si>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</si>
  <si>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</si>
  <si>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</si>
  <si>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</si>
  <si>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</si>
  <si>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</si>
  <si>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</si>
  <si>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</si>
  <si>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</si>
  <si>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</si>
  <si>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</si>
  <si>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</si>
  <si>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</si>
  <si>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</si>
  <si>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</si>
  <si>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</si>
  <si>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</si>
  <si>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</si>
  <si>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</si>
  <si>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</si>
  <si>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</si>
  <si>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</si>
  <si>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</si>
  <si>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</si>
  <si>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</si>
  <si>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</si>
  <si>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</si>
  <si>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</si>
  <si>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</si>
  <si>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</si>
  <si>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</si>
  <si>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</si>
  <si>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</si>
  <si>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</si>
  <si>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</si>
  <si>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</si>
  <si>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</si>
  <si>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</si>
  <si>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</si>
  <si>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</si>
  <si>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</si>
  <si>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</si>
  <si>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</si>
  <si>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</si>
  <si>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</si>
  <si>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</si>
  <si>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</si>
  <si>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</si>
  <si>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</si>
  <si>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</si>
  <si>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</si>
  <si>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</si>
  <si>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</si>
  <si>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</si>
  <si>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</si>
  <si>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</si>
  <si>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</si>
  <si>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</si>
  <si>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</si>
  <si>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</si>
  <si>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</si>
  <si>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</si>
  <si>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</si>
  <si>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</si>
  <si>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</si>
  <si>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</si>
  <si>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</si>
  <si>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</si>
  <si>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</si>
  <si>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</si>
  <si>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</si>
  <si>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</si>
  <si>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</si>
  <si>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</si>
  <si>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</si>
  <si>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</si>
  <si>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</si>
  <si>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</si>
  <si>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</si>
  <si>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</si>
  <si>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</si>
  <si>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</si>
  <si>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</si>
  <si>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</si>
  <si>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</si>
  <si>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</si>
  <si>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</si>
  <si>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</si>
  <si>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</si>
  <si>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</si>
  <si>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</si>
  <si>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</si>
  <si>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</si>
  <si>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</si>
  <si>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</si>
  <si>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</si>
  <si>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</si>
  <si>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</si>
  <si>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</si>
  <si>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</si>
  <si>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</si>
  <si>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</si>
  <si>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</si>
  <si>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</si>
  <si>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</si>
  <si>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</si>
  <si>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</si>
  <si>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</si>
  <si>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</si>
  <si>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</si>
  <si>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</si>
  <si>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</si>
  <si>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</si>
  <si>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</si>
  <si>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</si>
  <si>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</si>
  <si>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</si>
  <si>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</si>
  <si>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</si>
  <si>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</si>
  <si>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</si>
  <si>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</si>
  <si>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</si>
  <si>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</si>
  <si>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</si>
  <si>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</si>
  <si>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</si>
  <si>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</si>
  <si>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</si>
  <si>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</si>
  <si>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</si>
  <si>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</si>
  <si>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</si>
  <si>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</si>
  <si>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</si>
  <si>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</si>
  <si>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</si>
  <si>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</si>
  <si>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</si>
  <si>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</si>
  <si>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</si>
  <si>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</si>
  <si>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</si>
  <si>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</si>
  <si>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</si>
  <si>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</si>
  <si>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</si>
  <si>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</si>
  <si>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</si>
  <si>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</si>
  <si>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</si>
  <si>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</si>
  <si>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</si>
  <si>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</si>
  <si>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</si>
  <si>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</si>
  <si>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</si>
  <si>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</si>
  <si>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</si>
  <si>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</si>
  <si>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</si>
  <si>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</si>
  <si>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</si>
  <si>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</si>
  <si>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</si>
  <si>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</si>
  <si>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</si>
  <si>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</si>
  <si>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</si>
  <si>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</si>
  <si>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</si>
  <si>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</si>
  <si>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</si>
  <si>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</si>
  <si>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</si>
  <si>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</si>
  <si>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</si>
  <si>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</si>
  <si>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</si>
  <si>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</si>
  <si>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</si>
  <si>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</si>
  <si>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</si>
  <si>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</si>
  <si>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</si>
  <si>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</si>
  <si>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</si>
  <si>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</si>
  <si>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</si>
  <si>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</si>
  <si>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</si>
  <si>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</si>
  <si>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</si>
  <si>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</si>
  <si>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</si>
  <si>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</si>
  <si>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</si>
  <si>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</si>
  <si>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</si>
  <si>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</si>
  <si>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</si>
  <si>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</si>
  <si>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</si>
  <si>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</si>
  <si>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</si>
  <si>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</si>
  <si>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</si>
  <si>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</si>
  <si>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</si>
  <si>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</si>
  <si>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</si>
  <si>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</si>
  <si>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</si>
  <si>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</si>
  <si>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</si>
  <si>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</si>
  <si>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</si>
  <si>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</si>
  <si>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</si>
  <si>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</si>
  <si>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</si>
  <si>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</si>
  <si>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</si>
  <si>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</si>
  <si>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</si>
  <si>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</si>
  <si>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</si>
  <si>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</si>
  <si>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</si>
  <si>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</si>
  <si>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</si>
  <si>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</si>
  <si>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</si>
  <si>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</si>
  <si>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</si>
  <si>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</si>
  <si>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</si>
  <si>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</si>
  <si>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</si>
  <si>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</si>
  <si>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</si>
  <si>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</si>
  <si>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</si>
  <si>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</si>
  <si>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</si>
  <si>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</si>
  <si>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</si>
  <si>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</si>
  <si>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</si>
  <si>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</si>
  <si>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</si>
  <si>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</si>
  <si>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</si>
  <si>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</si>
  <si>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</si>
  <si>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</si>
  <si>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</si>
  <si>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</si>
  <si>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</si>
  <si>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</si>
  <si>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</si>
  <si>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</si>
  <si>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</si>
  <si>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</si>
  <si>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</si>
  <si>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</si>
  <si>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</si>
  <si>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</si>
  <si>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</si>
  <si>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</si>
  <si>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</si>
  <si>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</si>
  <si>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</si>
  <si>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</si>
  <si>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</si>
  <si>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</si>
  <si>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</si>
  <si>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</si>
  <si>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</si>
  <si>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</si>
  <si>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</si>
  <si>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</si>
  <si>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</si>
  <si>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</si>
  <si>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</si>
  <si>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</si>
  <si>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</si>
  <si>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</si>
  <si>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</si>
  <si>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</si>
  <si>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</si>
  <si>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</si>
  <si>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</si>
  <si>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</si>
  <si>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</si>
  <si>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</si>
  <si>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</si>
  <si>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</si>
  <si>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</si>
  <si>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</si>
  <si>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</si>
  <si>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</si>
  <si>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</si>
  <si>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</si>
  <si>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</si>
  <si>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</si>
  <si>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</si>
  <si>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</si>
  <si>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</si>
  <si>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</si>
  <si>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</si>
  <si>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</si>
  <si>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</si>
  <si>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</si>
  <si>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</si>
  <si>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</si>
  <si>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</si>
  <si>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</si>
  <si>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</si>
  <si>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</si>
  <si>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</si>
  <si>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</si>
  <si>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</si>
  <si>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</si>
  <si>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</si>
  <si>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</si>
  <si>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</si>
  <si>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</si>
  <si>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</si>
  <si>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</si>
  <si>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</si>
  <si>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</si>
  <si>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</si>
  <si>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</si>
  <si>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</si>
  <si>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</si>
  <si>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</si>
  <si>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</si>
  <si>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</si>
  <si>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</si>
  <si>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</si>
  <si>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</si>
  <si>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</si>
  <si>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</si>
  <si>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</si>
  <si>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</si>
  <si>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</si>
  <si>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</si>
  <si>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</si>
  <si>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</si>
  <si>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</si>
  <si>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</si>
  <si>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</si>
  <si>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</si>
  <si>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</si>
  <si>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</si>
  <si>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</si>
  <si>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</si>
  <si>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</si>
  <si>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</si>
  <si>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</si>
  <si>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</si>
  <si>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</si>
  <si>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</si>
  <si>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</si>
  <si>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</si>
  <si>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</si>
  <si>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</si>
  <si>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</si>
  <si>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</si>
  <si>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</si>
  <si>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</si>
  <si>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</si>
  <si>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</si>
  <si>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</si>
  <si>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</si>
  <si>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</si>
  <si>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</si>
  <si>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</si>
  <si>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</si>
  <si>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</si>
  <si>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</si>
  <si>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</si>
  <si>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</si>
  <si>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</si>
  <si>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</si>
  <si>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</si>
  <si>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</si>
  <si>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</si>
  <si>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</si>
  <si>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</si>
  <si>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</si>
  <si>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</si>
  <si>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</si>
  <si>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</si>
  <si>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</si>
  <si>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</si>
  <si>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</si>
  <si>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</si>
  <si>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</si>
  <si>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</si>
  <si>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</si>
  <si>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</si>
  <si>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</si>
  <si>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</si>
  <si>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</si>
  <si>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</si>
  <si>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</si>
  <si>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</si>
  <si>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</si>
  <si>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</si>
  <si>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</si>
  <si>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</si>
  <si>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</si>
  <si>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</si>
  <si>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</si>
  <si>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</si>
  <si>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</si>
  <si>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</si>
  <si>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</si>
  <si>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</si>
  <si>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</si>
  <si>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</si>
  <si>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</si>
  <si>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</si>
  <si>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</si>
  <si>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</si>
  <si>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</si>
  <si>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</si>
  <si>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</si>
  <si>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</si>
  <si>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</si>
  <si>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</si>
  <si>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</si>
  <si>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</si>
  <si>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</si>
  <si>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</si>
  <si>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</si>
  <si>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</si>
  <si>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</si>
  <si>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</si>
  <si>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</si>
  <si>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</si>
  <si>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</si>
  <si>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</si>
  <si>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</si>
  <si>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</si>
  <si>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</si>
  <si>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</si>
  <si>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</si>
  <si>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</si>
  <si>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</si>
  <si>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</si>
  <si>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</si>
  <si>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</si>
  <si>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</si>
  <si>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</si>
  <si>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</si>
  <si>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</si>
  <si>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</si>
  <si>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</si>
  <si>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</si>
  <si>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</si>
  <si>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</si>
  <si>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</si>
  <si>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</si>
  <si>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</si>
  <si>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</si>
  <si>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</si>
  <si>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</si>
  <si>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</si>
  <si>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</si>
  <si>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</si>
  <si>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</si>
  <si>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</si>
  <si>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</si>
  <si>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</si>
  <si>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</si>
  <si>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</si>
  <si>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</si>
  <si>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</si>
  <si>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</si>
  <si>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</si>
  <si>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</si>
  <si>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</si>
  <si>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</si>
  <si>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</si>
  <si>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</si>
  <si>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</si>
  <si>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</si>
  <si>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</si>
  <si>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</si>
  <si>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</si>
  <si>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</si>
  <si>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</si>
  <si>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</si>
  <si>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</si>
  <si>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</si>
  <si>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</si>
  <si>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</si>
  <si>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</si>
  <si>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</si>
  <si>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</si>
  <si>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</si>
  <si>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</si>
  <si>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</si>
  <si>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</si>
  <si>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</si>
  <si>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</si>
  <si>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</si>
  <si>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</si>
  <si>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</si>
  <si>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</si>
  <si>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</si>
  <si>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</si>
  <si>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</si>
  <si>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</si>
  <si>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</si>
  <si>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</si>
  <si>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</si>
  <si>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</si>
  <si>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</si>
  <si>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</si>
  <si>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</si>
  <si>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</si>
  <si>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</si>
  <si>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</si>
  <si>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</si>
  <si>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</si>
  <si>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</si>
  <si>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</si>
  <si>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</si>
  <si>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</si>
  <si>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</si>
  <si>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</si>
  <si>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</si>
  <si>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</si>
  <si>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</si>
  <si>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</si>
  <si>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</si>
  <si>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</si>
  <si>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</si>
  <si>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</si>
  <si>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</si>
  <si>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</si>
  <si>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</si>
  <si>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</si>
  <si>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</si>
  <si>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</si>
  <si>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</si>
  <si>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</si>
  <si>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</si>
  <si>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</si>
  <si>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</si>
  <si>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</si>
  <si>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</si>
  <si>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</si>
  <si>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</si>
  <si>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</si>
  <si>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</si>
  <si>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</si>
  <si>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</si>
  <si>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</si>
  <si>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</si>
  <si>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</si>
  <si>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</si>
  <si>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</si>
  <si>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</si>
  <si>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</si>
  <si>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</si>
  <si>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</si>
  <si>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</si>
  <si>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</si>
  <si>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</si>
  <si>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</si>
  <si>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</si>
  <si>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</si>
  <si>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</si>
  <si>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</si>
  <si>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</si>
  <si>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</si>
  <si>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</si>
  <si>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</si>
  <si>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</si>
  <si>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</si>
  <si>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</si>
  <si>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</si>
  <si>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</si>
  <si>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</si>
  <si>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</si>
  <si>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</si>
  <si>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</si>
  <si>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</si>
  <si>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</si>
  <si>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</si>
  <si>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</si>
  <si>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</si>
  <si>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</si>
  <si>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</si>
  <si>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</si>
  <si>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</si>
  <si>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</si>
  <si>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</si>
  <si>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</si>
  <si>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</si>
  <si>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</si>
  <si>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</si>
  <si>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</si>
  <si>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</si>
  <si>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</si>
  <si>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</si>
  <si>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</si>
  <si>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</si>
  <si>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</si>
  <si>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</si>
  <si>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</si>
  <si>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</si>
  <si>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</si>
  <si>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</si>
  <si>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</si>
  <si>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</si>
  <si>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</si>
  <si>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</si>
  <si>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</si>
  <si>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</si>
  <si>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</si>
  <si>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</si>
  <si>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</si>
  <si>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</si>
  <si>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</si>
  <si>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</si>
  <si>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</si>
  <si>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</si>
  <si>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</si>
  <si>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</si>
  <si>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</si>
  <si>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</si>
  <si>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</si>
  <si>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</si>
  <si>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</si>
  <si>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</si>
  <si>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</si>
  <si>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</si>
  <si>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</si>
  <si>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</si>
  <si>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</si>
  <si>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</si>
  <si>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</si>
  <si>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</si>
  <si>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</si>
  <si>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</si>
  <si>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</si>
  <si>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</si>
  <si>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</si>
  <si>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</si>
  <si>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</si>
  <si>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</si>
  <si>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</si>
  <si>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</si>
  <si>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</si>
  <si>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</si>
  <si>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</si>
  <si>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</si>
  <si>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</si>
  <si>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</si>
  <si>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</si>
  <si>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</si>
  <si>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</si>
  <si>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</si>
  <si>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</si>
  <si>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</si>
  <si>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</si>
  <si>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</si>
  <si>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</si>
  <si>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</si>
  <si>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</si>
  <si>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</si>
  <si>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</si>
  <si>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</si>
  <si>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</si>
  <si>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</si>
  <si>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</si>
  <si>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</si>
  <si>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</si>
  <si>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</si>
  <si>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</si>
  <si>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</si>
  <si>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</si>
  <si>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</si>
  <si>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</si>
  <si>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</si>
  <si>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</si>
  <si>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</si>
  <si>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</si>
  <si>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</si>
  <si>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</si>
  <si>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</si>
  <si>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</si>
  <si>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</si>
  <si>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</si>
  <si>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</si>
  <si>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</si>
  <si>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</si>
  <si>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</si>
  <si>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</si>
  <si>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</si>
  <si>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</si>
  <si>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</si>
  <si>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</si>
  <si>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</si>
  <si>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</si>
  <si>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</si>
  <si>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</si>
  <si>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</si>
  <si>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</si>
  <si>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</si>
  <si>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</si>
  <si>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</si>
  <si>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</si>
  <si>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</si>
  <si>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</si>
  <si>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</si>
  <si>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</si>
  <si>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</si>
  <si>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</si>
  <si>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</si>
  <si>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</si>
  <si>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</si>
  <si>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</si>
  <si>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</si>
  <si>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</si>
  <si>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</si>
  <si>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</si>
  <si>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</si>
  <si>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</si>
  <si>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</si>
  <si>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</si>
  <si>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</si>
  <si>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</si>
  <si>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</si>
  <si>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</si>
  <si>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</si>
  <si>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</si>
  <si>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</si>
  <si>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</si>
  <si>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</si>
  <si>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</si>
  <si>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</si>
  <si>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</si>
  <si>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</si>
  <si>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</si>
  <si>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</si>
  <si>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</si>
  <si>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</si>
  <si>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</si>
  <si>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</si>
  <si>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</si>
  <si>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</si>
  <si>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</si>
  <si>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</si>
  <si>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</si>
  <si>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</si>
  <si>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</si>
  <si>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</si>
  <si>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</si>
  <si>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</si>
  <si>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</si>
  <si>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</si>
  <si>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</si>
  <si>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</si>
  <si>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</si>
  <si>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</si>
  <si>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</si>
  <si>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</si>
  <si>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</si>
  <si>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</si>
  <si>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</si>
  <si>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</si>
  <si>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</si>
  <si>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</si>
  <si>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</si>
  <si>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</si>
  <si>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</si>
  <si>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</si>
  <si>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</si>
  <si>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</si>
  <si>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</si>
  <si>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</si>
  <si>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</si>
  <si>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</si>
  <si>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</si>
  <si>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</si>
  <si>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</si>
  <si>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</si>
  <si>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</si>
  <si>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</si>
  <si>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</si>
  <si>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</si>
  <si>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</si>
  <si>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</si>
  <si>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</si>
  <si>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</si>
  <si>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</si>
  <si>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</si>
  <si>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</si>
  <si>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</si>
  <si>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</si>
  <si>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</si>
  <si>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</si>
  <si>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</si>
  <si>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</si>
  <si>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</si>
  <si>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</si>
  <si>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</si>
  <si>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</si>
  <si>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</si>
  <si>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</si>
  <si>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</si>
  <si>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</si>
  <si>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</si>
  <si>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</si>
  <si>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</si>
  <si>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</si>
  <si>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</si>
  <si>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</si>
  <si>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</si>
  <si>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</si>
  <si>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</si>
  <si>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</si>
  <si>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</si>
  <si>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</si>
  <si>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</si>
  <si>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</si>
  <si>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</si>
  <si>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</si>
  <si>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</si>
  <si>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</si>
  <si>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</si>
  <si>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</si>
  <si>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</si>
  <si>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</si>
  <si>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</si>
  <si>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</si>
  <si>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</si>
  <si>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</si>
  <si>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</si>
  <si>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</si>
  <si>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</si>
  <si>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</si>
  <si>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</si>
  <si>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</si>
  <si>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</si>
  <si>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</si>
  <si>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</si>
  <si>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</si>
  <si>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</si>
  <si>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</si>
  <si>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</si>
  <si>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</si>
  <si>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</si>
  <si>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</si>
  <si>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</si>
  <si>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</si>
  <si>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</si>
  <si>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</si>
  <si>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</si>
  <si>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</si>
  <si>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</si>
  <si>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</si>
  <si>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</si>
  <si>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</si>
  <si>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</si>
  <si>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</si>
  <si>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</si>
  <si>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</si>
  <si>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</si>
  <si>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</si>
  <si>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</si>
  <si>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</si>
  <si>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</si>
  <si>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</si>
  <si>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</si>
  <si>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</si>
  <si>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</si>
  <si>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</si>
  <si>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</si>
  <si>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</si>
  <si>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</si>
  <si>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</si>
  <si>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</si>
  <si>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</si>
  <si>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</si>
  <si>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</si>
  <si>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</si>
  <si>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</si>
  <si>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</si>
  <si>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</si>
  <si>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</si>
  <si>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</si>
  <si>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</si>
  <si>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</si>
  <si>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</si>
  <si>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</si>
  <si>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</si>
  <si>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</si>
  <si>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</si>
  <si>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</si>
  <si>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</si>
  <si>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</si>
  <si>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</si>
  <si>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</si>
  <si>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</si>
  <si>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</si>
  <si>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</si>
  <si>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</si>
  <si>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</si>
  <si>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</si>
  <si>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</si>
  <si>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</si>
  <si>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</si>
  <si>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</si>
  <si>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</si>
  <si>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</si>
  <si>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</si>
  <si>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</si>
  <si>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</si>
  <si>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</si>
  <si>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</si>
  <si>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</si>
  <si>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</si>
  <si>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</si>
  <si>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</si>
  <si>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</si>
  <si>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</si>
  <si>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</si>
  <si>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</si>
  <si>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</si>
  <si>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</si>
  <si>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</si>
  <si>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</si>
  <si>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</si>
  <si>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</si>
  <si>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</si>
  <si>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</si>
  <si>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</si>
  <si>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</si>
  <si>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</si>
  <si>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</si>
  <si>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</si>
  <si>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</si>
  <si>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</si>
  <si>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</si>
  <si>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</si>
  <si>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</si>
  <si>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</si>
  <si>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</si>
  <si>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</si>
  <si>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</si>
  <si>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</si>
  <si>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</si>
  <si>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</si>
  <si>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</si>
  <si>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</si>
  <si>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</si>
  <si>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</si>
  <si>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</si>
  <si>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</si>
  <si>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</si>
  <si>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</si>
  <si>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</si>
  <si>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</si>
  <si>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</si>
  <si>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</si>
  <si>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</si>
  <si>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</si>
  <si>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</si>
  <si>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</si>
  <si>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</si>
  <si>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</si>
  <si>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</si>
  <si>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</si>
  <si>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</si>
  <si>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</si>
  <si>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</si>
  <si>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</si>
  <si>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</si>
  <si>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</si>
  <si>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</si>
  <si>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</si>
  <si>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</si>
  <si>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</si>
  <si>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</si>
  <si>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</si>
  <si>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</si>
  <si>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</si>
  <si>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</si>
  <si>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</si>
  <si>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</si>
  <si>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</si>
  <si>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</si>
  <si>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</si>
  <si>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</si>
  <si>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</si>
  <si>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</si>
  <si>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</si>
  <si>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</si>
  <si>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</si>
  <si>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</si>
  <si>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</si>
  <si>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</si>
  <si>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</si>
  <si>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</si>
  <si>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</si>
  <si>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</si>
  <si>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</si>
  <si>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</si>
  <si>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</si>
  <si>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</si>
  <si>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</si>
  <si>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</si>
  <si>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</si>
  <si>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</si>
  <si>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</si>
  <si>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</si>
  <si>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</si>
  <si>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</si>
  <si>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</si>
  <si>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</si>
  <si>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</si>
  <si>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</si>
  <si>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</si>
  <si>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</si>
  <si>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</si>
  <si>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</si>
  <si>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</si>
  <si>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</si>
  <si>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</si>
  <si>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</si>
  <si>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</si>
  <si>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</si>
  <si>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</si>
  <si>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</si>
  <si>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</si>
  <si>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</si>
  <si>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</si>
  <si>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</si>
  <si>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</si>
  <si>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</si>
  <si>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</si>
  <si>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</si>
  <si>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</si>
  <si>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</si>
  <si>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</si>
  <si>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</si>
  <si>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</si>
  <si>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</si>
  <si>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</si>
  <si>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</si>
  <si>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</si>
  <si>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</si>
  <si>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</si>
  <si>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</si>
  <si>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</si>
  <si>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</si>
  <si>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</si>
  <si>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</si>
  <si>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</si>
  <si>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</si>
  <si>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</si>
  <si>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</si>
  <si>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</si>
  <si>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</si>
  <si>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</si>
  <si>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</si>
  <si>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</si>
  <si>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</si>
  <si>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</si>
  <si>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</si>
  <si>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</si>
  <si>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</si>
  <si>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</si>
  <si>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</si>
  <si>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</si>
  <si>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</si>
  <si>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</si>
  <si>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</si>
  <si>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</si>
  <si>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</si>
  <si>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</si>
  <si>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</si>
  <si>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</si>
  <si>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</si>
  <si>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</si>
  <si>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</si>
  <si>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</si>
  <si>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</si>
  <si>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</si>
  <si>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</si>
  <si>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</si>
  <si>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</si>
  <si>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</si>
  <si>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</si>
  <si>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</si>
  <si>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</si>
  <si>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</si>
  <si>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</si>
  <si>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</si>
  <si>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</si>
  <si>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</si>
  <si>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</si>
  <si>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</si>
  <si>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</si>
  <si>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</si>
  <si>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</si>
  <si>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</si>
  <si>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</si>
  <si>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</si>
  <si>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</si>
  <si>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</si>
  <si>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</si>
  <si>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</si>
  <si>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</si>
  <si>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</si>
  <si>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</si>
  <si>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</si>
  <si>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</si>
  <si>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</si>
  <si>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</si>
  <si>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</si>
  <si>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</si>
  <si>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</si>
  <si>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</si>
  <si>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</si>
  <si>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</si>
  <si>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</si>
  <si>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</si>
  <si>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</si>
  <si>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</si>
  <si>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</si>
  <si>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</si>
  <si>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</si>
  <si>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</si>
  <si>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</si>
  <si>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</si>
  <si>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</si>
  <si>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</si>
  <si>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</si>
  <si>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</si>
  <si>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</si>
  <si>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</si>
  <si>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</si>
  <si>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</si>
  <si>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</si>
  <si>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</si>
  <si>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</si>
  <si>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</si>
  <si>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</si>
  <si>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</si>
  <si>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</si>
  <si>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</si>
  <si>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</si>
  <si>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</si>
  <si>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</si>
  <si>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</si>
  <si>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</si>
  <si>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</si>
  <si>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</si>
  <si>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</si>
  <si>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</si>
  <si>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</si>
  <si>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</si>
  <si>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</si>
  <si>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</si>
  <si>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</si>
  <si>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</si>
  <si>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</si>
  <si>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</si>
  <si>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</si>
  <si>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</si>
  <si>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</si>
  <si>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</si>
  <si>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</si>
  <si>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</si>
  <si>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</si>
  <si>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</si>
  <si>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</si>
  <si>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</si>
  <si>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</si>
  <si>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</si>
  <si>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</si>
  <si>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</si>
  <si>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</si>
  <si>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</si>
  <si>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</si>
  <si>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</si>
  <si>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</si>
  <si>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</si>
  <si>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</si>
  <si>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</si>
  <si>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</si>
  <si>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</si>
  <si>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</si>
  <si>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</si>
  <si>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</si>
  <si>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</si>
  <si>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</si>
  <si>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</si>
  <si>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</si>
  <si>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</si>
  <si>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</si>
  <si>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</si>
  <si>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</si>
  <si>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</si>
  <si>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</si>
  <si>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</si>
  <si>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</si>
  <si>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</si>
  <si>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</si>
  <si>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</si>
  <si>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</si>
  <si>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</si>
  <si>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</si>
  <si>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</si>
  <si>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</si>
  <si>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</si>
  <si>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</si>
  <si>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</si>
  <si>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</si>
  <si>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</si>
  <si>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</si>
  <si>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</si>
  <si>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</si>
  <si>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</si>
  <si>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</si>
  <si>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</si>
  <si>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</si>
  <si>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</si>
  <si>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</si>
  <si>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</si>
  <si>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</si>
  <si>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</si>
  <si>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</si>
  <si>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</si>
  <si>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</si>
  <si>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</si>
  <si>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</si>
  <si>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</si>
  <si>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</si>
  <si>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</si>
  <si>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</si>
  <si>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</si>
  <si>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</si>
  <si>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</si>
  <si>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</si>
  <si>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</si>
  <si>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</si>
  <si>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</si>
  <si>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</si>
  <si>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</si>
  <si>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</si>
  <si>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</si>
  <si>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</si>
  <si>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</si>
  <si>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</si>
  <si>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</si>
  <si>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</si>
  <si>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</si>
  <si>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</si>
  <si>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</si>
  <si>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</si>
  <si>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</si>
  <si>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</si>
  <si>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</si>
  <si>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</si>
  <si>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</si>
  <si>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</si>
  <si>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</si>
  <si>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</si>
  <si>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</si>
  <si>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</si>
  <si>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</si>
  <si>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</si>
  <si>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</si>
  <si>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</si>
  <si>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</si>
  <si>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</si>
  <si>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</si>
  <si>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</si>
  <si>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</si>
  <si>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</si>
  <si>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</si>
  <si>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</si>
  <si>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</si>
  <si>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</si>
  <si>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</si>
  <si>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</si>
  <si>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</si>
  <si>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</si>
  <si>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</si>
  <si>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</si>
  <si>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</si>
  <si>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</si>
  <si>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</si>
  <si>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</si>
  <si>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</si>
  <si>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</si>
  <si>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</si>
  <si>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</si>
  <si>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</si>
  <si>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</si>
  <si>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</si>
  <si>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</si>
  <si>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</si>
  <si>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</si>
  <si>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</si>
  <si>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</si>
  <si>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</si>
  <si>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</si>
  <si>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</si>
  <si>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</si>
  <si>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</si>
  <si>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</si>
  <si>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</si>
  <si>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</si>
  <si>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</si>
  <si>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</si>
  <si>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</si>
  <si>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</si>
  <si>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</si>
  <si>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</si>
  <si>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</si>
  <si>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</si>
  <si>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</si>
  <si>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</si>
  <si>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</si>
  <si>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</si>
  <si>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</si>
  <si>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</si>
  <si>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</si>
  <si>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</si>
  <si>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</si>
  <si>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</si>
  <si>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</si>
  <si>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</si>
  <si>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</si>
  <si>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</si>
  <si>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</si>
  <si>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</si>
  <si>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</si>
  <si>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</si>
  <si>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</si>
  <si>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</si>
  <si>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</si>
  <si>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</si>
  <si>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</si>
  <si>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</si>
  <si>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</si>
  <si>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</si>
  <si>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</si>
  <si>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</si>
  <si>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</si>
  <si>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</si>
  <si>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</si>
  <si>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</si>
  <si>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</si>
  <si>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</si>
  <si>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</si>
  <si>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</si>
  <si>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</si>
  <si>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</si>
  <si>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</si>
  <si>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</si>
  <si>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</si>
  <si>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</si>
  <si>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</si>
  <si>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</si>
  <si>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</si>
  <si>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</si>
  <si>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</si>
  <si>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</si>
  <si>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</si>
  <si>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</si>
  <si>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</si>
  <si>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</si>
  <si>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</si>
  <si>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</si>
  <si>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</si>
  <si>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</si>
  <si>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</si>
  <si>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</si>
  <si>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</si>
  <si>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</si>
  <si>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</si>
  <si>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</si>
  <si>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</si>
  <si>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</si>
  <si>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</si>
  <si>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</si>
  <si>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</si>
  <si>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</si>
  <si>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</si>
  <si>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</si>
  <si>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</si>
  <si>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</si>
  <si>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</si>
  <si>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</si>
  <si>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</si>
  <si>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</si>
  <si>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</si>
  <si>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</si>
  <si>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</si>
  <si>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</si>
  <si>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</si>
  <si>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</si>
  <si>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</si>
  <si>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</si>
  <si>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</si>
  <si>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</si>
  <si>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</si>
  <si>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</si>
  <si>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</si>
  <si>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</si>
  <si>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</si>
  <si>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</si>
  <si>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</si>
  <si>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</si>
  <si>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</si>
  <si>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</si>
  <si>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</si>
  <si>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</si>
  <si>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</si>
  <si>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</si>
  <si>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</si>
  <si>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</si>
  <si>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</si>
  <si>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</si>
  <si>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</si>
  <si>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</si>
  <si>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</si>
  <si>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</si>
  <si>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</si>
  <si>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</si>
  <si>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</si>
  <si>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</si>
  <si>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</si>
  <si>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</si>
  <si>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</si>
  <si>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</si>
  <si>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</si>
  <si>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</si>
  <si>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</si>
  <si>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</si>
  <si>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</si>
  <si>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</si>
  <si>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</si>
  <si>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</si>
  <si>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</si>
  <si>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</si>
  <si>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</si>
  <si>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</si>
  <si>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</si>
  <si>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</si>
  <si>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</si>
  <si>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</si>
  <si>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</si>
  <si>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</si>
  <si>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</si>
  <si>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</si>
  <si>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</si>
  <si>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</si>
  <si>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</si>
  <si>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</si>
  <si>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</si>
  <si>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</si>
  <si>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</si>
  <si>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</si>
  <si>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</si>
  <si>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</si>
  <si>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</si>
  <si>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</si>
  <si>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</si>
  <si>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</si>
  <si>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</si>
  <si>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</si>
  <si>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</si>
  <si>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</si>
  <si>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</si>
  <si>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</si>
  <si>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</si>
  <si>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</si>
  <si>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</si>
  <si>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</si>
  <si>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</si>
  <si>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</si>
  <si>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</si>
  <si>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</si>
  <si>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</si>
  <si>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</si>
  <si>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</si>
  <si>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</si>
  <si>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</si>
  <si>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</si>
  <si>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</si>
  <si>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</si>
  <si>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</si>
  <si>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</si>
  <si>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</si>
  <si>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</si>
  <si>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</si>
  <si>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</si>
  <si>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</si>
  <si>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</si>
  <si>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</si>
  <si>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</si>
  <si>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</si>
  <si>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</si>
  <si>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</si>
  <si>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</si>
  <si>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</si>
  <si>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</si>
  <si>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</si>
  <si>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</si>
  <si>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</si>
  <si>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</si>
  <si>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</si>
  <si>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</si>
  <si>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</si>
  <si>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</si>
  <si>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</si>
  <si>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</si>
  <si>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</si>
  <si>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</si>
  <si>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</si>
  <si>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</si>
  <si>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</si>
  <si>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</si>
  <si>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</si>
  <si>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</si>
  <si>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</si>
  <si>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</si>
  <si>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</si>
  <si>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</si>
  <si>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</si>
  <si>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</si>
  <si>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</si>
  <si>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</si>
  <si>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</si>
  <si>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</si>
  <si>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</si>
  <si>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</si>
  <si>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</si>
  <si>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</si>
  <si>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</si>
  <si>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</si>
  <si>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</si>
  <si>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</si>
  <si>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</si>
  <si>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</si>
  <si>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</si>
  <si>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</si>
  <si>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</si>
  <si>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</si>
  <si>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</si>
  <si>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</si>
  <si>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</si>
  <si>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</si>
  <si>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</si>
  <si>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</si>
  <si>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</si>
  <si>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</si>
  <si>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</si>
  <si>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</si>
  <si>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</si>
  <si>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</si>
  <si>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</si>
  <si>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</si>
  <si>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</si>
  <si>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</si>
  <si>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</si>
  <si>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</si>
  <si>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</si>
  <si>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</si>
  <si>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</si>
  <si>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</si>
  <si>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</si>
  <si>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</si>
  <si>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</si>
  <si>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</si>
  <si>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</si>
  <si>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</si>
  <si>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</si>
  <si>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</si>
  <si>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</si>
  <si>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</si>
  <si>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</si>
  <si>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</si>
  <si>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</si>
  <si>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</si>
  <si>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</si>
  <si>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</si>
  <si>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</si>
  <si>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</si>
  <si>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</si>
  <si>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</si>
  <si>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</si>
  <si>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</si>
  <si>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</si>
  <si>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</si>
  <si>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</si>
  <si>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</si>
  <si>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</si>
  <si>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</si>
  <si>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</si>
  <si>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</si>
  <si>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</si>
  <si>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</si>
  <si>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</si>
  <si>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</si>
  <si>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</si>
  <si>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</si>
  <si>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</si>
  <si>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</si>
  <si>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</si>
  <si>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</si>
  <si>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</si>
  <si>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</si>
  <si>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</si>
  <si>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</si>
  <si>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</si>
  <si>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</si>
  <si>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</si>
  <si>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</si>
  <si>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</si>
  <si>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</si>
  <si>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</si>
  <si>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</si>
  <si>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</si>
  <si>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</si>
  <si>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</si>
  <si>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</si>
  <si>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</si>
  <si>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</si>
  <si>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</si>
  <si>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</si>
  <si>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</si>
  <si>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</si>
  <si>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</si>
  <si>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</si>
  <si>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</si>
  <si>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</si>
  <si>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</si>
  <si>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</si>
  <si>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</si>
  <si>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</si>
  <si>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</si>
  <si>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</si>
  <si>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</si>
  <si>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</si>
  <si>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</si>
  <si>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</si>
  <si>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</si>
  <si>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</si>
  <si>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</si>
  <si>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</si>
  <si>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</si>
  <si>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</si>
  <si>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</si>
  <si>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</si>
  <si>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</si>
  <si>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</si>
  <si>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</si>
  <si>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</si>
  <si>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</si>
  <si>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</si>
  <si>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</si>
  <si>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</si>
  <si>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</si>
  <si>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</si>
  <si>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</si>
  <si>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</si>
  <si>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</si>
  <si>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</si>
  <si>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</si>
  <si>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</si>
  <si>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</si>
  <si>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</si>
  <si>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</si>
  <si>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</si>
  <si>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</si>
  <si>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</si>
  <si>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</si>
  <si>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</si>
  <si>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</si>
  <si>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</si>
  <si>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</si>
  <si>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</si>
  <si>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</si>
  <si>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</si>
  <si>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</si>
  <si>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</si>
  <si>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</si>
  <si>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</si>
  <si>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</si>
  <si>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</si>
  <si>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</si>
  <si>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</si>
  <si>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</si>
  <si>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</si>
  <si>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</si>
  <si>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</si>
  <si>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</si>
  <si>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</si>
  <si>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</si>
  <si>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</si>
  <si>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</si>
  <si>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</si>
  <si>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</si>
  <si>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</si>
  <si>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</si>
  <si>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</si>
  <si>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</si>
  <si>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</si>
  <si>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</si>
  <si>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</si>
  <si>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</si>
  <si>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</si>
  <si>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</si>
  <si>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</si>
  <si>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</si>
  <si>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</si>
  <si>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</si>
  <si>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</si>
  <si>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</si>
  <si>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</si>
  <si>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</si>
  <si>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</si>
  <si>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</si>
  <si>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</si>
  <si>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</si>
  <si>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</si>
  <si>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</si>
  <si>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</si>
  <si>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</si>
  <si>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</si>
  <si>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</si>
  <si>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</si>
  <si>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</si>
  <si>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</si>
  <si>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</si>
  <si>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</si>
  <si>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</si>
  <si>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</si>
  <si>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</si>
  <si>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</si>
  <si>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</si>
  <si>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</si>
  <si>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</si>
  <si>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</si>
  <si>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</si>
  <si>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</si>
  <si>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</si>
  <si>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</si>
  <si>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</si>
  <si>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</si>
  <si>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</si>
  <si>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</si>
  <si>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</si>
  <si>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</si>
  <si>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</si>
  <si>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</si>
  <si>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</si>
  <si>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</si>
  <si>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</si>
  <si>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</si>
  <si>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</si>
  <si>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</si>
  <si>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</si>
  <si>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</si>
  <si>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</si>
  <si>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</si>
  <si>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</si>
  <si>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</si>
  <si>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</si>
  <si>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</si>
  <si>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</si>
  <si>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</si>
  <si>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</si>
  <si>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</si>
  <si>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</si>
  <si>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</si>
  <si>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</si>
  <si>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</si>
  <si>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</si>
  <si>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</si>
  <si>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</si>
  <si>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</si>
  <si>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</si>
  <si>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</si>
  <si>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</si>
  <si>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</si>
  <si>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</si>
  <si>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</si>
  <si>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</si>
  <si>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</si>
  <si>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</si>
  <si>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</si>
  <si>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</si>
  <si>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</si>
  <si>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</si>
  <si>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</si>
  <si>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</si>
  <si>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</si>
  <si>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</si>
  <si>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</si>
  <si>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</si>
  <si>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</si>
  <si>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</si>
  <si>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</si>
  <si>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</si>
  <si>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</si>
  <si>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</si>
  <si>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</si>
  <si>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</si>
  <si>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</si>
  <si>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</si>
  <si>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</si>
  <si>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</si>
  <si>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</si>
  <si>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</si>
  <si>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</si>
  <si>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</si>
  <si>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</si>
  <si>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</si>
  <si>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</si>
  <si>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</si>
  <si>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</si>
  <si>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</si>
  <si>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</si>
  <si>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</si>
  <si>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</si>
  <si>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</si>
  <si>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</si>
  <si>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</si>
  <si>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</si>
  <si>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</si>
  <si>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</si>
  <si>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</si>
  <si>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</si>
  <si>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</si>
  <si>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</si>
  <si>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</si>
  <si>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</si>
  <si>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</si>
  <si>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</si>
  <si>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</si>
  <si>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</si>
  <si>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</si>
  <si>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</si>
  <si>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</si>
  <si>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</si>
  <si>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</si>
  <si>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</si>
  <si>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</si>
  <si>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</si>
  <si>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</si>
  <si>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</si>
  <si>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</si>
  <si>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</si>
  <si>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</si>
  <si>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</si>
  <si>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</si>
  <si>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</si>
  <si>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</si>
  <si>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</si>
  <si>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</si>
  <si>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</si>
  <si>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</si>
  <si>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</si>
  <si>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</si>
  <si>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</si>
  <si>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</si>
  <si>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</si>
  <si>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</si>
  <si>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</si>
  <si>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</si>
  <si>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</si>
  <si>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</si>
  <si>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</si>
  <si>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</si>
  <si>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</si>
  <si>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</si>
  <si>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</si>
  <si>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</si>
  <si>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</si>
  <si>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</si>
  <si>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</si>
  <si>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</si>
  <si>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</si>
  <si>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</si>
  <si>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</si>
  <si>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</si>
  <si>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</si>
  <si>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</si>
  <si>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</si>
  <si>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</si>
  <si>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</si>
  <si>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</si>
  <si>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</si>
  <si>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</si>
  <si>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</si>
  <si>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</si>
  <si>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</si>
  <si>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</si>
  <si>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</si>
  <si>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</si>
  <si>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</si>
  <si>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</si>
  <si>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</si>
  <si>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</si>
  <si>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</si>
  <si>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</si>
  <si>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</si>
  <si>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</si>
  <si>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</si>
  <si>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</si>
  <si>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</si>
  <si>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</si>
  <si>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</si>
  <si>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</si>
  <si>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</si>
  <si>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</si>
  <si>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</si>
  <si>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</si>
  <si>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</si>
  <si>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</si>
  <si>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</si>
  <si>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</si>
  <si>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</si>
  <si>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</si>
  <si>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</si>
  <si>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</si>
  <si>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</si>
  <si>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</si>
  <si>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</si>
  <si>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</si>
  <si>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</si>
  <si>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</si>
  <si>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</si>
  <si>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</si>
  <si>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</si>
  <si>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</si>
  <si>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</si>
  <si>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</si>
  <si>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</si>
  <si>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</si>
  <si>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</si>
  <si>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</si>
  <si>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</si>
  <si>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</si>
  <si>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</si>
  <si>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</si>
  <si>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</si>
  <si>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</si>
  <si>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</si>
  <si>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</si>
  <si>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</si>
  <si>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</si>
  <si>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</si>
  <si>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</si>
  <si>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</si>
  <si>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</si>
  <si>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</si>
  <si>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</si>
  <si>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</si>
  <si>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</si>
  <si>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</si>
  <si>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</si>
  <si>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</si>
  <si>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</si>
  <si>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</si>
  <si>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</si>
  <si>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</si>
  <si>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</si>
  <si>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</si>
  <si>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</si>
  <si>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</si>
  <si>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</si>
  <si>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</si>
  <si>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</si>
  <si>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</si>
  <si>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</si>
  <si>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</si>
  <si>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</si>
  <si>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</si>
  <si>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</si>
  <si>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</si>
  <si>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</si>
  <si>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</si>
  <si>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</si>
  <si>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</si>
  <si>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</si>
  <si>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</si>
  <si>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</si>
  <si>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</si>
  <si>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</si>
  <si>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</si>
  <si>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</si>
  <si>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</si>
  <si>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</si>
  <si>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</si>
  <si>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</si>
  <si>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</si>
  <si>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</si>
  <si>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</si>
  <si>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</si>
  <si>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</si>
  <si>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</si>
  <si>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</si>
  <si>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</si>
  <si>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</si>
  <si>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</si>
  <si>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</si>
  <si>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</si>
  <si>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</si>
  <si>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</si>
  <si>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</si>
  <si>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</si>
  <si>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</si>
  <si>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</si>
  <si>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</si>
  <si>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</si>
  <si>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</si>
  <si>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</si>
  <si>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</si>
  <si>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</si>
  <si>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</si>
  <si>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</si>
  <si>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</si>
  <si>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</si>
  <si>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</si>
  <si>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</si>
  <si>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</si>
  <si>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</si>
  <si>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</si>
  <si>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</si>
  <si>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</si>
  <si>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</si>
  <si>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</si>
  <si>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</si>
  <si>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</si>
  <si>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</si>
  <si>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</si>
  <si>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</si>
  <si>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</si>
  <si>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</si>
  <si>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</si>
  <si>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</si>
  <si>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</si>
  <si>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</si>
  <si>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</si>
  <si>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</si>
  <si>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</si>
  <si>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</si>
  <si>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</si>
  <si>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</si>
  <si>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</si>
  <si>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</si>
  <si>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</si>
  <si>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</si>
  <si>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</si>
  <si>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</si>
  <si>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</si>
  <si>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</si>
  <si>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</si>
  <si>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</si>
  <si>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</si>
  <si>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</si>
  <si>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</si>
  <si>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</si>
  <si>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</si>
  <si>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</si>
  <si>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</si>
  <si>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</si>
  <si>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</si>
  <si>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</si>
  <si>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</si>
  <si>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</si>
  <si>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</si>
  <si>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</si>
  <si>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</si>
  <si>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</si>
  <si>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</si>
  <si>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</si>
  <si>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</si>
  <si>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</si>
  <si>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</si>
  <si>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</si>
  <si>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</si>
  <si>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</si>
  <si>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</si>
  <si>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</si>
  <si>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</si>
  <si>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</si>
  <si>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</si>
  <si>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</si>
  <si>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</si>
  <si>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</si>
  <si>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</si>
  <si>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</si>
  <si>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</si>
  <si>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</si>
  <si>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</si>
  <si>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</si>
  <si>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</si>
  <si>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</si>
  <si>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</si>
  <si>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</si>
  <si>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</si>
  <si>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</si>
  <si>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</si>
  <si>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</si>
  <si>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</si>
  <si>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</si>
  <si>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</si>
  <si>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</si>
  <si>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</si>
  <si>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</si>
  <si>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</si>
  <si>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</si>
  <si>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</si>
  <si>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</si>
  <si>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</si>
  <si>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</si>
  <si>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</si>
  <si>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</si>
  <si>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</si>
  <si>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</si>
  <si>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</si>
  <si>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</si>
  <si>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</si>
  <si>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</si>
  <si>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</si>
  <si>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</si>
  <si>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</si>
  <si>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</si>
  <si>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</si>
  <si>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</si>
  <si>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</si>
  <si>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</si>
  <si>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</si>
  <si>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</si>
  <si>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</si>
  <si>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</si>
  <si>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</si>
  <si>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</si>
  <si>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</si>
  <si>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</si>
  <si>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</si>
  <si>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</si>
  <si>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</si>
  <si>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</si>
  <si>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</si>
  <si>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</si>
  <si>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</si>
  <si>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</si>
  <si>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</si>
  <si>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</si>
  <si>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</si>
  <si>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</si>
  <si>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</si>
  <si>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</si>
  <si>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</si>
  <si>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</si>
  <si>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</si>
  <si>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</si>
  <si>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</si>
  <si>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</si>
  <si>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</si>
  <si>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</si>
  <si>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</si>
  <si>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</si>
  <si>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</si>
  <si>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</si>
  <si>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</si>
  <si>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</si>
  <si>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</si>
  <si>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</si>
  <si>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</si>
  <si>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</si>
  <si>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</si>
  <si>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</si>
  <si>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</si>
  <si>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</si>
  <si>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</si>
  <si>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</si>
  <si>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</si>
  <si>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</si>
  <si>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</si>
  <si>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</si>
  <si>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</si>
  <si>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</si>
  <si>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</si>
  <si>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</si>
  <si>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</si>
  <si>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</si>
  <si>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</si>
  <si>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</si>
  <si>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</si>
  <si>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</si>
  <si>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</si>
  <si>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</si>
  <si>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</si>
  <si>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</si>
  <si>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</si>
  <si>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</si>
  <si>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</si>
  <si>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</si>
  <si>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</si>
  <si>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</si>
  <si>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</si>
  <si>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</si>
  <si>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</si>
  <si>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</si>
  <si>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</si>
  <si>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</si>
  <si>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</si>
  <si>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</si>
  <si>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</si>
  <si>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</si>
  <si>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</si>
  <si>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</si>
  <si>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</si>
  <si>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</si>
  <si>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</si>
  <si>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</si>
  <si>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</si>
  <si>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</si>
  <si>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</si>
  <si>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</si>
  <si>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</si>
  <si>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</si>
  <si>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</si>
  <si>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</si>
  <si>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</si>
  <si>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</si>
  <si>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</si>
  <si>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</si>
  <si>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</si>
  <si>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</si>
  <si>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</si>
  <si>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</si>
  <si>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</si>
  <si>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</si>
  <si>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</si>
  <si>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</si>
  <si>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</si>
  <si>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</si>
  <si>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</si>
  <si>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</si>
  <si>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</si>
  <si>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</si>
  <si>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</si>
  <si>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</si>
  <si>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</si>
  <si>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</si>
  <si>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</si>
  <si>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</si>
  <si>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</si>
  <si>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</si>
  <si>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</si>
  <si>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</si>
  <si>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</si>
  <si>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</si>
  <si>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</si>
  <si>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</si>
  <si>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</si>
  <si>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</si>
  <si>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</si>
  <si>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</si>
  <si>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</si>
  <si>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</si>
  <si>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</si>
  <si>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</si>
  <si>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</si>
  <si>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</si>
  <si>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</si>
  <si>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</si>
  <si>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</si>
  <si>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</si>
  <si>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</si>
  <si>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</si>
  <si>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</si>
  <si>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</si>
  <si>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</si>
  <si>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</si>
  <si>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</si>
  <si>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</si>
  <si>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</si>
  <si>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</si>
  <si>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</si>
  <si>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</si>
  <si>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</si>
  <si>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</si>
  <si>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</si>
  <si>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</si>
  <si>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</si>
  <si>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</si>
  <si>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</si>
  <si>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</si>
  <si>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</si>
  <si>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</si>
  <si>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</si>
  <si>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</si>
  <si>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</si>
  <si>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</si>
  <si>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</si>
  <si>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</si>
  <si>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</si>
  <si>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</si>
  <si>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</si>
  <si>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</si>
  <si>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</si>
  <si>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</si>
  <si>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</si>
  <si>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</si>
  <si>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</si>
  <si>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</si>
  <si>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</si>
  <si>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</si>
  <si>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</si>
  <si>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</si>
  <si>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</si>
  <si>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</si>
  <si>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</si>
  <si>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</si>
  <si>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</si>
  <si>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</si>
  <si>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</si>
  <si>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</si>
  <si>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</si>
  <si>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</si>
  <si>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</si>
  <si>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</si>
  <si>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</si>
  <si>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</si>
  <si>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</si>
  <si>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</si>
  <si>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</si>
  <si>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</si>
  <si>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</si>
  <si>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</si>
  <si>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</si>
  <si>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</si>
  <si>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</si>
  <si>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</si>
  <si>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</si>
  <si>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</si>
  <si>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</si>
  <si>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</si>
  <si>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</si>
  <si>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</si>
  <si>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</si>
  <si>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</si>
  <si>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</si>
  <si>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</si>
  <si>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</si>
  <si>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</si>
  <si>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</si>
  <si>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</si>
  <si>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</si>
  <si>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</si>
  <si>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</si>
  <si>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</si>
  <si>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</si>
  <si>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</si>
  <si>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</si>
  <si>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</si>
  <si>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</si>
  <si>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</si>
  <si>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</si>
  <si>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</si>
  <si>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</si>
  <si>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</si>
  <si>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</si>
  <si>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</si>
  <si>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</si>
  <si>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</si>
  <si>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</si>
  <si>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</si>
  <si>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</si>
  <si>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</si>
  <si>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</si>
  <si>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</si>
  <si>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</si>
  <si>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</si>
  <si>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</si>
  <si>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</si>
  <si>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</si>
  <si>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</si>
  <si>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</si>
  <si>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</si>
  <si>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</si>
  <si>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</si>
  <si>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</si>
  <si>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</si>
  <si>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</si>
  <si>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</si>
  <si>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</si>
  <si>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</si>
  <si>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</si>
  <si>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</si>
  <si>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</si>
  <si>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</si>
  <si>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</si>
  <si>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</si>
  <si>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</si>
  <si>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</si>
  <si>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</si>
  <si>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</si>
  <si>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</si>
  <si>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</si>
  <si>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</si>
  <si>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</si>
  <si>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</si>
  <si>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</si>
  <si>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</si>
  <si>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</si>
  <si>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</si>
  <si>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</si>
  <si>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</si>
  <si>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</si>
  <si>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</si>
  <si>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</si>
  <si>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</si>
  <si>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</si>
  <si>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</si>
  <si>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</si>
  <si>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</si>
  <si>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</si>
  <si>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</si>
  <si>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</si>
  <si>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</si>
  <si>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</si>
  <si>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</si>
  <si>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</si>
  <si>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</si>
  <si>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</si>
  <si>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</si>
  <si>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</si>
  <si>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</si>
  <si>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</si>
  <si>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</si>
  <si>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</si>
  <si>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</si>
  <si>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</si>
  <si>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</si>
  <si>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</si>
  <si>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</si>
  <si>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</si>
  <si>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</si>
  <si>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</si>
  <si>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</si>
  <si>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</si>
  <si>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</si>
  <si>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</si>
  <si>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</si>
  <si>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</si>
  <si>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</si>
  <si>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</si>
  <si>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</si>
  <si>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</si>
  <si>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</si>
  <si>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</si>
  <si>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</si>
  <si>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</si>
  <si>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</si>
  <si>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</si>
  <si>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</si>
  <si>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</si>
  <si>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</si>
  <si>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</si>
  <si>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</si>
  <si>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</si>
  <si>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</si>
  <si>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</si>
  <si>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</si>
  <si>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</si>
  <si>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</si>
  <si>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</si>
  <si>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</si>
  <si>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</si>
  <si>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</si>
  <si>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</si>
  <si>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</si>
  <si>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</si>
  <si>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</si>
  <si>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</si>
  <si>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</si>
  <si>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</si>
  <si>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</si>
  <si>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</si>
  <si>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</si>
  <si>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</si>
  <si>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</si>
  <si>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</si>
  <si>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</si>
  <si>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</si>
  <si>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</si>
  <si>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</si>
  <si>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</si>
  <si>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</si>
  <si>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</si>
  <si>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</si>
  <si>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</si>
  <si>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</si>
  <si>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</si>
  <si>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</si>
  <si>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</si>
  <si>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</si>
  <si>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</si>
  <si>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</si>
  <si>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</si>
  <si>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</si>
  <si>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</si>
  <si>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</si>
  <si>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</si>
  <si>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</si>
  <si>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</si>
  <si>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</si>
  <si>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</si>
  <si>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</si>
  <si>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</si>
  <si>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</si>
  <si>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</si>
  <si>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</si>
  <si>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</si>
  <si>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</si>
  <si>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</si>
  <si>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</si>
  <si>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</si>
  <si>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</si>
  <si>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</si>
  <si>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</si>
  <si>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</si>
  <si>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</si>
  <si>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</si>
  <si>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</si>
  <si>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</si>
  <si>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</si>
  <si>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</si>
  <si>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</si>
  <si>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</si>
  <si>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</si>
  <si>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</si>
  <si>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</si>
  <si>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</si>
  <si>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</si>
  <si>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</si>
  <si>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</si>
  <si>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</si>
  <si>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</si>
  <si>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</si>
  <si>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</si>
  <si>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</si>
  <si>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</si>
  <si>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</si>
  <si>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</si>
  <si>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</si>
  <si>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</si>
  <si>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</si>
  <si>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</si>
  <si>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</si>
  <si>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</si>
  <si>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</si>
  <si>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</si>
  <si>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</si>
  <si>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</si>
  <si>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</si>
  <si>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</si>
  <si>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</si>
  <si>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</si>
  <si>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</si>
  <si>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</si>
  <si>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</si>
  <si>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</si>
  <si>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</si>
  <si>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</si>
  <si>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</si>
  <si>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</si>
  <si>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</si>
  <si>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</si>
  <si>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</si>
  <si>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</si>
  <si>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</si>
  <si>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</si>
  <si>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</si>
  <si>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</si>
  <si>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</si>
  <si>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</si>
  <si>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</si>
  <si>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</si>
  <si>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</si>
  <si>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</si>
  <si>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</si>
  <si>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</si>
  <si>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</si>
  <si>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</si>
  <si>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</si>
  <si>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</si>
  <si>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</si>
  <si>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</si>
  <si>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</si>
  <si>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</si>
  <si>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</si>
  <si>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</si>
  <si>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</si>
  <si>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</si>
  <si>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</si>
  <si>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</si>
  <si>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</si>
  <si>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</si>
  <si>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</si>
  <si>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</si>
  <si>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</si>
  <si>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</si>
  <si>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</si>
  <si>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</si>
  <si>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</si>
  <si>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</si>
  <si>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</si>
  <si>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</si>
  <si>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</si>
  <si>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</si>
  <si>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</si>
  <si>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</si>
  <si>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</si>
  <si>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</si>
  <si>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</si>
  <si>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</si>
  <si>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</si>
  <si>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</si>
  <si>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</si>
  <si>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</si>
  <si>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</si>
  <si>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</si>
  <si>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</si>
  <si>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</si>
  <si>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</si>
  <si>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</si>
  <si>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</si>
  <si>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</si>
  <si>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</si>
  <si>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</si>
  <si>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</si>
  <si>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</si>
  <si>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</si>
  <si>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</si>
  <si>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</si>
  <si>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</si>
  <si>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</si>
  <si>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</si>
  <si>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</si>
  <si>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</si>
  <si>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</si>
  <si>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</si>
  <si>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</si>
  <si>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</si>
  <si>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</si>
  <si>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</si>
  <si>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</si>
  <si>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</si>
  <si>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</si>
  <si>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</si>
  <si>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</si>
  <si>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</si>
  <si>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</si>
  <si>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</si>
  <si>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</si>
  <si>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</si>
  <si>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</si>
  <si>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</si>
  <si>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</si>
  <si>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</si>
  <si>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</si>
  <si>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</si>
  <si>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</si>
  <si>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</si>
  <si>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</si>
  <si>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</si>
  <si>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</si>
  <si>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</si>
  <si>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</si>
  <si>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</si>
  <si>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</si>
  <si>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</si>
  <si>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</si>
  <si>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</si>
  <si>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</si>
  <si>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</si>
  <si>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</si>
  <si>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</si>
  <si>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</si>
  <si>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</si>
  <si>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</si>
  <si>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</si>
  <si>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</si>
  <si>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</si>
  <si>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</si>
  <si>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</si>
  <si>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</si>
  <si>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</si>
  <si>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</si>
  <si>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</si>
  <si>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</si>
  <si>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</si>
  <si>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</si>
  <si>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</si>
  <si>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</si>
  <si>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</si>
  <si>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</si>
  <si>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</si>
  <si>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</si>
  <si>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</si>
  <si>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</si>
  <si>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</si>
  <si>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</si>
  <si>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</si>
  <si>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</si>
  <si>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</si>
  <si>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</si>
  <si>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</si>
  <si>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</si>
  <si>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</si>
  <si>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</si>
  <si>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</si>
  <si>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</si>
  <si>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</si>
  <si>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</si>
  <si>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</si>
  <si>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</si>
  <si>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</si>
  <si>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</si>
  <si>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</si>
  <si>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</si>
  <si>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</si>
  <si>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</si>
  <si>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</si>
  <si>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</si>
  <si>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</si>
  <si>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</si>
  <si>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</si>
  <si>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</si>
  <si>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</si>
  <si>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</si>
  <si>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</si>
  <si>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</si>
  <si>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</si>
  <si>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</si>
  <si>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</si>
  <si>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</si>
  <si>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</si>
  <si>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</si>
  <si>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</si>
  <si>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</si>
  <si>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</si>
  <si>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</si>
  <si>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</si>
  <si>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</si>
  <si>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</si>
  <si>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</si>
  <si>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</si>
  <si>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</si>
  <si>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</si>
  <si>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</si>
  <si>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</si>
  <si>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</si>
  <si>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</si>
  <si>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</si>
  <si>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</si>
  <si>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</si>
  <si>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</si>
  <si>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</si>
  <si>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</si>
  <si>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</si>
  <si>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</si>
  <si>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</si>
  <si>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</si>
  <si>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</si>
  <si>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</si>
  <si>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</si>
  <si>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</si>
  <si>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</si>
  <si>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</si>
  <si>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</si>
  <si>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</si>
  <si>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</si>
  <si>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</si>
  <si>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</si>
  <si>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</si>
  <si>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</si>
  <si>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</si>
  <si>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</si>
  <si>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</si>
  <si>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</si>
  <si>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</si>
  <si>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</si>
  <si>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</si>
  <si>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</si>
  <si>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</si>
  <si>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</si>
  <si>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</si>
  <si>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</si>
  <si>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</si>
  <si>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</si>
  <si>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</si>
  <si>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</si>
  <si>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</si>
  <si>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</si>
  <si>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</si>
  <si>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</si>
  <si>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</si>
  <si>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</si>
  <si>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</si>
  <si>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</si>
  <si>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</si>
  <si>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</si>
  <si>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</si>
  <si>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</si>
  <si>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</si>
  <si>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</si>
  <si>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</si>
  <si>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</si>
  <si>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</si>
  <si>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</si>
  <si>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</si>
  <si>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</si>
  <si>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</si>
  <si>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</si>
  <si>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</si>
  <si>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</si>
  <si>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</si>
  <si>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</si>
  <si>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</si>
  <si>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</si>
  <si>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</si>
  <si>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</si>
  <si>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</si>
  <si>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</si>
  <si>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</si>
  <si>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</si>
  <si>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</si>
  <si>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</si>
  <si>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</si>
  <si>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</si>
  <si>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</si>
  <si>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</si>
  <si>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</si>
  <si>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</si>
  <si>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</si>
  <si>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</si>
  <si>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</si>
  <si>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</si>
  <si>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</si>
  <si>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</si>
  <si>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</si>
  <si>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</si>
  <si>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</si>
  <si>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</si>
  <si>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</si>
  <si>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</si>
  <si>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</si>
  <si>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</si>
  <si>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</si>
  <si>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</si>
  <si>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</si>
  <si>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</si>
  <si>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</si>
  <si>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</si>
  <si>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</si>
  <si>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</si>
  <si>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</si>
  <si>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</si>
  <si>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</si>
  <si>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</si>
  <si>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</si>
  <si>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</si>
  <si>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</si>
  <si>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</si>
  <si>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</si>
  <si>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</si>
  <si>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</si>
  <si>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</si>
  <si>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</si>
  <si>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</si>
  <si>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</si>
  <si>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</si>
  <si>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</si>
  <si>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</si>
  <si>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</si>
  <si>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</si>
  <si>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</si>
  <si>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</si>
  <si>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</si>
  <si>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</si>
  <si>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</si>
  <si>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</si>
  <si>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</si>
  <si>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</si>
  <si>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</si>
  <si>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</si>
  <si>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</si>
  <si>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</si>
  <si>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</si>
  <si>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</si>
  <si>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</si>
  <si>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</si>
  <si>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</si>
  <si>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</si>
  <si>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</si>
  <si>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</si>
  <si>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</si>
  <si>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</si>
  <si>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</si>
  <si>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</si>
  <si>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</si>
  <si>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</si>
  <si>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</si>
  <si>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</si>
  <si>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</si>
  <si>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</si>
  <si>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</si>
  <si>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</si>
  <si>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</si>
  <si>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</si>
  <si>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</si>
  <si>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</si>
  <si>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</si>
  <si>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</si>
  <si>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</si>
  <si>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</si>
  <si>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</si>
  <si>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</si>
  <si>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</si>
  <si>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</si>
  <si>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</si>
  <si>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</si>
  <si>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</si>
  <si>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</si>
  <si>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</si>
  <si>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</si>
  <si>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</si>
  <si>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</si>
  <si>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</si>
  <si>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</si>
  <si>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</si>
  <si>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</si>
  <si>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</si>
  <si>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</si>
  <si>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</si>
  <si>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</si>
  <si>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</si>
  <si>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</si>
  <si>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</si>
  <si>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</si>
  <si>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</si>
  <si>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</si>
  <si>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</si>
  <si>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</si>
  <si>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</si>
  <si>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</si>
  <si>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</si>
  <si>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</si>
  <si>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</si>
  <si>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</si>
  <si>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</si>
  <si>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</si>
  <si>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</si>
  <si>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</si>
  <si>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</si>
  <si>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</si>
  <si>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</si>
  <si>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</si>
  <si>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</si>
  <si>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</si>
  <si>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</si>
  <si>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</si>
  <si>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</si>
  <si>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</si>
  <si>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</si>
  <si>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</si>
  <si>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</si>
  <si>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</si>
  <si>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</si>
  <si>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</si>
  <si>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</si>
  <si>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</si>
  <si>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</si>
  <si>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</si>
  <si>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</si>
  <si>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</si>
  <si>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</si>
  <si>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</si>
  <si>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</si>
  <si>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</si>
  <si>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</si>
  <si>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</si>
  <si>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</si>
  <si>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</si>
  <si>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</si>
  <si>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</si>
  <si>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</si>
  <si>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</si>
  <si>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</si>
  <si>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</si>
  <si>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</si>
  <si>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</si>
  <si>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</si>
  <si>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</si>
  <si>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</si>
  <si>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</si>
  <si>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</si>
  <si>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</si>
  <si>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</si>
  <si>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</si>
  <si>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</si>
  <si>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</si>
  <si>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</si>
  <si>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</si>
  <si>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</si>
  <si>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</si>
  <si>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</si>
  <si>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</si>
  <si>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</si>
  <si>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</si>
  <si>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</si>
  <si>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</si>
  <si>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</si>
  <si>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</si>
  <si>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</si>
  <si>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</si>
  <si>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</si>
  <si>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</si>
  <si>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</si>
  <si>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</si>
  <si>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</si>
  <si>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</si>
  <si>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</si>
  <si>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</si>
  <si>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</si>
  <si>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</si>
  <si>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</si>
  <si>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</si>
  <si>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</si>
  <si>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</si>
  <si>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</si>
  <si>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</si>
  <si>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</si>
  <si>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</si>
  <si>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</si>
  <si>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</si>
  <si>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</si>
  <si>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</si>
  <si>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</si>
  <si>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</si>
  <si>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</si>
  <si>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</si>
  <si>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</si>
  <si>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</si>
  <si>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</si>
  <si>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</si>
  <si>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</si>
  <si>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</si>
  <si>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</si>
  <si>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</si>
  <si>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</si>
  <si>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</si>
  <si>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</si>
  <si>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</si>
  <si>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</si>
  <si>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</si>
  <si>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</si>
  <si>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</si>
  <si>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</si>
  <si>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</si>
  <si>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</si>
  <si>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</si>
  <si>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</si>
  <si>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</si>
  <si>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</si>
  <si>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</si>
  <si>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</si>
  <si>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</si>
  <si>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</si>
  <si>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</si>
  <si>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</si>
  <si>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</si>
  <si>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</si>
  <si>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</si>
  <si>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</si>
  <si>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</si>
  <si>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</si>
  <si>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</si>
  <si>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</si>
  <si>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</si>
  <si>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</si>
  <si>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</si>
  <si>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</si>
  <si>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</si>
  <si>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</si>
  <si>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</si>
  <si>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</si>
  <si>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</si>
  <si>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</si>
  <si>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</si>
  <si>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</si>
  <si>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</si>
  <si>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</si>
  <si>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</si>
  <si>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</si>
  <si>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</si>
  <si>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</si>
  <si>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</si>
  <si>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</si>
  <si>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</si>
  <si>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</si>
  <si>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</si>
  <si>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</si>
  <si>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</si>
  <si>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</si>
  <si>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</si>
  <si>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</si>
  <si>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</si>
  <si>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</si>
  <si>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</si>
  <si>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</si>
  <si>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</si>
  <si>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</si>
  <si>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</si>
  <si>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</si>
  <si>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</si>
  <si>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</si>
  <si>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</si>
  <si>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</si>
  <si>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</si>
  <si>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</si>
  <si>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</si>
  <si>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</si>
  <si>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</si>
  <si>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</si>
  <si>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</si>
  <si>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</si>
  <si>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</si>
  <si>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</si>
  <si>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</si>
  <si>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</si>
  <si>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</si>
  <si>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</si>
  <si>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</si>
  <si>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</si>
  <si>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</si>
  <si>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</si>
  <si>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</si>
  <si>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</si>
  <si>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</si>
  <si>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</si>
  <si>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</si>
  <si>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</si>
  <si>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</si>
  <si>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</si>
  <si>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</si>
  <si>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</si>
  <si>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</si>
  <si>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</si>
  <si>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</si>
  <si>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</si>
  <si>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</si>
  <si>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</si>
  <si>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</si>
  <si>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</si>
  <si>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</si>
  <si>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</si>
  <si>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</si>
  <si>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</si>
  <si>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</si>
  <si>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</si>
  <si>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</si>
  <si>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</si>
  <si>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</si>
  <si>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</si>
  <si>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</si>
  <si>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</si>
  <si>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</si>
  <si>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</si>
  <si>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</si>
  <si>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</si>
  <si>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</si>
  <si>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</si>
  <si>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</si>
  <si>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</si>
  <si>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</si>
  <si>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</si>
  <si>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</si>
  <si>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</si>
  <si>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</si>
  <si>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</si>
  <si>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</si>
  <si>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</si>
  <si>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</si>
  <si>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</si>
  <si>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</si>
  <si>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</si>
  <si>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</si>
  <si>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</si>
  <si>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</si>
  <si>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</si>
  <si>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</si>
  <si>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</si>
  <si>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</si>
  <si>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</si>
  <si>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</si>
  <si>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</si>
  <si>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</si>
  <si>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</si>
  <si>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</si>
  <si>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</si>
  <si>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</si>
  <si>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</si>
  <si>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</si>
  <si>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</si>
  <si>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</si>
  <si>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</si>
  <si>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</si>
  <si>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</si>
  <si>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</si>
  <si>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</si>
  <si>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</si>
  <si>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</si>
  <si>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</si>
  <si>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</si>
  <si>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</si>
  <si>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</si>
  <si>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</si>
  <si>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</si>
  <si>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</si>
  <si>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</si>
  <si>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</si>
  <si>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</si>
  <si>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</si>
  <si>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</si>
  <si>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</si>
  <si>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</si>
  <si>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</si>
  <si>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</si>
  <si>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</si>
  <si>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</si>
  <si>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</si>
  <si>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</si>
  <si>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</si>
  <si>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</si>
  <si>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</si>
  <si>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</si>
  <si>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</si>
  <si>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</si>
  <si>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</si>
  <si>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</si>
  <si>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</si>
  <si>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</si>
  <si>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</si>
  <si>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</si>
  <si>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</si>
  <si>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</si>
  <si>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</si>
  <si>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</si>
  <si>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</si>
  <si>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</si>
  <si>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</si>
  <si>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</si>
  <si>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</si>
  <si>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</si>
  <si>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</si>
  <si>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</si>
  <si>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</si>
  <si>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</si>
  <si>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</si>
  <si>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</si>
  <si>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</si>
  <si>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</si>
  <si>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</si>
  <si>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</si>
  <si>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</si>
  <si>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</si>
  <si>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</si>
  <si>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</si>
  <si>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</si>
  <si>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</si>
  <si>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</si>
  <si>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</si>
  <si>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</si>
  <si>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</si>
  <si>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</si>
  <si>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</si>
  <si>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</si>
  <si>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</si>
  <si>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</si>
  <si>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</si>
  <si>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</si>
  <si>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</si>
  <si>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</si>
  <si>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</si>
  <si>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</si>
  <si>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</si>
  <si>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</si>
  <si>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</si>
  <si>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</si>
  <si>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</si>
  <si>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</si>
  <si>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</si>
  <si>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</si>
  <si>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</si>
  <si>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</si>
  <si>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</si>
  <si>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</si>
  <si>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</si>
  <si>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</si>
  <si>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</si>
  <si>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</si>
  <si>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</si>
  <si>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</si>
  <si>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</si>
  <si>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</si>
  <si>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</si>
  <si>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</si>
  <si>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</si>
  <si>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</si>
  <si>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</si>
  <si>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</si>
  <si>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</si>
  <si>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</si>
  <si>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</si>
  <si>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</si>
  <si>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</si>
  <si>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</si>
  <si>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</si>
  <si>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</si>
  <si>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</si>
  <si>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</si>
  <si>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</si>
  <si>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</si>
  <si>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</si>
  <si>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</si>
  <si>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</si>
  <si>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</si>
  <si>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</si>
  <si>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</si>
  <si>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</si>
  <si>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</si>
  <si>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</si>
  <si>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</si>
  <si>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</si>
  <si>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</si>
  <si>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</si>
  <si>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</si>
  <si>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</si>
  <si>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</si>
  <si>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</si>
  <si>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</si>
  <si>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</si>
  <si>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</si>
  <si>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</si>
  <si>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</si>
  <si>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</si>
  <si>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</si>
  <si>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</si>
  <si>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</si>
  <si>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</si>
  <si>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</si>
  <si>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</si>
  <si>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</si>
  <si>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</si>
  <si>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</si>
  <si>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</si>
  <si>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</si>
  <si>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</si>
  <si>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</si>
  <si>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</si>
  <si>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</si>
  <si>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</si>
  <si>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</si>
  <si>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</si>
  <si>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</si>
  <si>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</si>
  <si>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</si>
  <si>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</si>
  <si>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</si>
  <si>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</si>
  <si>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</si>
  <si>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</si>
  <si>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</si>
  <si>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</si>
  <si>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</si>
  <si>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</si>
  <si>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</si>
  <si>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</si>
  <si>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</si>
  <si>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</si>
  <si>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</si>
  <si>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</si>
  <si>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</si>
  <si>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</si>
  <si>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</si>
  <si>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</si>
  <si>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</si>
  <si>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</si>
  <si>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</si>
  <si>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</si>
  <si>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</si>
  <si>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</si>
  <si>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</si>
  <si>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</si>
  <si>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</si>
  <si>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</si>
  <si>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</si>
  <si>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</si>
  <si>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</si>
  <si>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</si>
  <si>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</si>
  <si>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</si>
  <si>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</si>
  <si>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</si>
  <si>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</si>
  <si>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</si>
  <si>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</si>
  <si>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</si>
  <si>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</si>
  <si>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</si>
  <si>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</si>
  <si>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</si>
  <si>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</si>
  <si>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</si>
  <si>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</si>
  <si>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</si>
  <si>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</si>
  <si>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</si>
  <si>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</si>
  <si>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</si>
  <si>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</si>
  <si>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</si>
  <si>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</si>
  <si>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</si>
  <si>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</si>
  <si>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</si>
  <si>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</si>
  <si>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</si>
  <si>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</si>
  <si>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</si>
  <si>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</si>
  <si>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</si>
  <si>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</si>
  <si>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</si>
  <si>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</si>
  <si>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</si>
  <si>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</si>
  <si>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</si>
  <si>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</si>
  <si>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</si>
  <si>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</si>
  <si>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</si>
  <si>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</si>
  <si>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</si>
  <si>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</si>
  <si>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</si>
  <si>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</si>
  <si>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</si>
  <si>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</si>
  <si>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</si>
  <si>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</si>
  <si>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</si>
  <si>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</si>
  <si>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</si>
  <si>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</si>
  <si>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</si>
  <si>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</si>
  <si>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</si>
  <si>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</si>
  <si>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</si>
  <si>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</si>
  <si>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</si>
  <si>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</si>
  <si>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</si>
  <si>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</si>
  <si>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</si>
  <si>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</si>
  <si>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</si>
  <si>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</si>
  <si>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</si>
  <si>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</si>
  <si>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</si>
  <si>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</si>
  <si>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</si>
  <si>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</si>
  <si>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</si>
  <si>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</si>
  <si>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</si>
  <si>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</si>
  <si>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</si>
  <si>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</si>
  <si>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</si>
  <si>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</si>
  <si>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</si>
  <si>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</si>
  <si>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</si>
  <si>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</si>
  <si>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</si>
  <si>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</si>
  <si>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</si>
  <si>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</si>
  <si>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</si>
  <si>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</si>
  <si>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</si>
  <si>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</si>
  <si>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</si>
  <si>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</si>
  <si>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</si>
  <si>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</si>
  <si>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</si>
  <si>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</si>
  <si>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</si>
  <si>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</si>
  <si>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</si>
  <si>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</si>
  <si>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</si>
  <si>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</si>
  <si>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</si>
  <si>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</si>
  <si>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</si>
  <si>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</si>
  <si>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</si>
  <si>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</si>
  <si>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</si>
  <si>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</si>
  <si>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</si>
  <si>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</si>
  <si>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</si>
  <si>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</si>
  <si>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</si>
  <si>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</si>
  <si>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</si>
  <si>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</si>
  <si>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</si>
  <si>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</si>
  <si>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</si>
  <si>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</si>
  <si>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</si>
  <si>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</si>
  <si>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</si>
  <si>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</si>
  <si>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</si>
  <si>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</si>
  <si>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</si>
  <si>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</si>
  <si>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</si>
  <si>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</si>
  <si>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</si>
  <si>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</si>
  <si>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</si>
  <si>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</si>
  <si>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</si>
  <si>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</si>
  <si>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</si>
  <si>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</si>
  <si>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</si>
  <si>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</si>
  <si>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</si>
  <si>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</si>
  <si>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</si>
  <si>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</si>
  <si>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</si>
  <si>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</si>
  <si>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</si>
  <si>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</si>
  <si>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</si>
  <si>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</si>
  <si>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</si>
  <si>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</si>
  <si>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</si>
  <si>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</si>
  <si>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</si>
  <si>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</si>
  <si>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</si>
  <si>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</si>
  <si>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</si>
  <si>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</si>
  <si>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</si>
  <si>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</si>
  <si>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</si>
  <si>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</si>
  <si>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</si>
  <si>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</si>
  <si>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</si>
  <si>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</si>
  <si>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</si>
  <si>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</si>
  <si>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</si>
  <si>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</si>
  <si>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</si>
  <si>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</si>
  <si>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</si>
  <si>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</si>
  <si>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</si>
  <si>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</si>
  <si>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</si>
  <si>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</si>
  <si>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</si>
  <si>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</si>
  <si>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</si>
  <si>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</si>
  <si>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</si>
  <si>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</si>
  <si>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</si>
  <si>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</si>
  <si>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</si>
  <si>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</si>
  <si>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</si>
  <si>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</si>
  <si>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</si>
  <si>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</si>
  <si>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</si>
  <si>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</si>
  <si>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</si>
  <si>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</si>
  <si>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</si>
  <si>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</si>
  <si>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</si>
  <si>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</si>
  <si>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</si>
  <si>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</si>
  <si>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</si>
  <si>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</si>
  <si>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</si>
  <si>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</si>
  <si>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</si>
  <si>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</si>
  <si>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</si>
  <si>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</si>
  <si>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</si>
  <si>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</si>
  <si>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</si>
  <si>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</si>
  <si>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</si>
  <si>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</si>
  <si>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</si>
  <si>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</si>
  <si>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</si>
  <si>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</si>
  <si>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</si>
  <si>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</si>
  <si>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</si>
  <si>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</si>
  <si>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</si>
  <si>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</si>
  <si>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</si>
  <si>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</si>
  <si>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</si>
  <si>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</si>
  <si>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</si>
  <si>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</si>
  <si>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</si>
  <si>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</si>
  <si>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</si>
  <si>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</si>
  <si>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</si>
  <si>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</si>
  <si>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</si>
  <si>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</si>
  <si>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</si>
  <si>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</si>
  <si>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</si>
  <si>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</si>
  <si>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</si>
  <si>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</si>
  <si>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</si>
  <si>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</si>
  <si>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</si>
  <si>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</si>
  <si>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</si>
  <si>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</si>
  <si>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</si>
  <si>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</si>
  <si>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</si>
  <si>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</si>
  <si>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</si>
  <si>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</si>
  <si>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</si>
  <si>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</si>
  <si>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</si>
  <si>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</si>
  <si>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</si>
  <si>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</si>
  <si>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</si>
  <si>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</si>
  <si>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</si>
  <si>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</si>
  <si>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</si>
  <si>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</si>
  <si>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</si>
  <si>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</si>
  <si>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</si>
  <si>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</si>
  <si>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</si>
  <si>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</si>
  <si>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</si>
  <si>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</si>
  <si>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</si>
  <si>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</si>
  <si>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</si>
  <si>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</si>
  <si>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</si>
  <si>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</si>
  <si>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</si>
  <si>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</si>
  <si>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</si>
  <si>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</si>
  <si>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</si>
  <si>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</si>
  <si>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</si>
  <si>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</si>
  <si>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</si>
  <si>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</si>
  <si>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</si>
  <si>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</si>
  <si>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</si>
  <si>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</si>
  <si>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</si>
  <si>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</si>
  <si>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</si>
  <si>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</si>
  <si>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</si>
  <si>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</si>
  <si>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</si>
  <si>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</si>
  <si>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</si>
  <si>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</si>
  <si>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</si>
  <si>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</si>
  <si>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</si>
  <si>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</si>
  <si>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</si>
  <si>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</si>
  <si>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</si>
  <si>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</si>
  <si>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</si>
  <si>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</si>
  <si>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</si>
  <si>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</si>
  <si>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</si>
  <si>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</si>
  <si>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</si>
  <si>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</si>
  <si>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</si>
  <si>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</si>
  <si>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</si>
  <si>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</si>
  <si>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</si>
  <si>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</si>
  <si>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</si>
  <si>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</si>
  <si>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</si>
  <si>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</si>
  <si>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</si>
  <si>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</si>
  <si>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</si>
  <si>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</si>
  <si>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</si>
  <si>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</si>
  <si>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</si>
  <si>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</si>
  <si>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</si>
  <si>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</si>
  <si>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</si>
  <si>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</si>
  <si>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</si>
  <si>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</si>
  <si>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</si>
  <si>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</si>
  <si>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</si>
  <si>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</si>
  <si>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</si>
  <si>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</si>
  <si>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</si>
  <si>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</si>
  <si>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</si>
  <si>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</si>
  <si>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</si>
  <si>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</si>
  <si>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</si>
  <si>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</si>
  <si>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</si>
  <si>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</si>
  <si>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</si>
  <si>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</si>
  <si>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</si>
  <si>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</si>
  <si>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</si>
  <si>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</si>
  <si>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</si>
  <si>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</si>
  <si>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</si>
  <si>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</si>
  <si>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</si>
  <si>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</si>
  <si>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</si>
  <si>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</si>
  <si>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</si>
  <si>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</si>
  <si>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</si>
  <si>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</si>
  <si>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</si>
  <si>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</si>
  <si>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</si>
  <si>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</si>
  <si>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</si>
  <si>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</si>
  <si>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</si>
  <si>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</si>
  <si>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</si>
  <si>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</si>
  <si>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</si>
  <si>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</si>
  <si>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</si>
  <si>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</si>
  <si>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</si>
  <si>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</si>
  <si>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</si>
  <si>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</si>
  <si>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</si>
  <si>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</si>
  <si>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</si>
  <si>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</si>
  <si>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</si>
  <si>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</si>
  <si>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</si>
  <si>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</si>
  <si>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</si>
  <si>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</si>
  <si>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</si>
  <si>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</si>
  <si>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</si>
  <si>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</si>
  <si>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</si>
  <si>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</si>
  <si>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</si>
  <si>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</si>
  <si>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</si>
  <si>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</si>
  <si>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</si>
  <si>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</si>
  <si>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</si>
  <si>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</si>
  <si>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</si>
  <si>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</si>
  <si>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</si>
  <si>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</si>
  <si>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</si>
  <si>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</si>
  <si>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</si>
  <si>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</si>
  <si>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</si>
  <si>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</si>
  <si>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</si>
  <si>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</si>
  <si>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</si>
  <si>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</si>
  <si>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</si>
  <si>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</si>
  <si>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</si>
  <si>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</si>
  <si>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</si>
  <si>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</si>
  <si>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</si>
  <si>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</si>
  <si>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</si>
  <si>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</si>
  <si>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</si>
  <si>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</si>
  <si>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</si>
  <si>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</si>
  <si>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</si>
  <si>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</si>
  <si>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</si>
  <si>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</si>
  <si>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</si>
  <si>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</si>
  <si>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</si>
  <si>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</si>
  <si>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</si>
  <si>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</si>
  <si>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</si>
  <si>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</si>
  <si>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</si>
  <si>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</si>
  <si>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</si>
  <si>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</si>
  <si>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</si>
  <si>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</si>
  <si>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</si>
  <si>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</si>
  <si>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</si>
  <si>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</si>
  <si>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</si>
  <si>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</si>
  <si>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</si>
  <si>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</si>
  <si>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</si>
  <si>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</si>
  <si>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</si>
  <si>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</si>
  <si>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</si>
  <si>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</si>
  <si>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</si>
  <si>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</si>
  <si>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</si>
  <si>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</si>
  <si>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</si>
  <si>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</si>
  <si>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</si>
  <si>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</si>
  <si>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</si>
  <si>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</si>
  <si>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</si>
  <si>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</si>
  <si>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</si>
  <si>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</si>
  <si>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</si>
  <si>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</si>
  <si>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</si>
  <si>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</si>
  <si>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</si>
  <si>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</si>
  <si>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</si>
  <si>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</si>
  <si>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</si>
  <si>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</si>
  <si>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</si>
  <si>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</si>
  <si>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</si>
  <si>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</si>
  <si>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</si>
  <si>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</si>
  <si>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</si>
  <si>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</si>
  <si>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</si>
  <si>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</si>
  <si>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</si>
  <si>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</si>
  <si>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</si>
  <si>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</si>
  <si>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</si>
  <si>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</si>
  <si>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</si>
  <si>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</si>
  <si>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</si>
  <si>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</si>
  <si>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</si>
  <si>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</si>
  <si>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</si>
  <si>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</si>
  <si>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</si>
  <si>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</si>
  <si>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</si>
  <si>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</si>
  <si>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</si>
  <si>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</si>
  <si>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</si>
  <si>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</si>
  <si>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</si>
  <si>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</si>
  <si>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</si>
  <si>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</si>
  <si>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</si>
  <si>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</si>
  <si>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</si>
  <si>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</si>
  <si>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</si>
  <si>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</si>
  <si>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</si>
  <si>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</si>
  <si>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</si>
  <si>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</si>
  <si>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</si>
  <si>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</si>
  <si>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</si>
  <si>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</si>
  <si>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</si>
  <si>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</si>
  <si>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</si>
  <si>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</si>
  <si>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</si>
  <si>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</si>
  <si>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</si>
  <si>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</si>
  <si>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</si>
  <si>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</si>
  <si>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</si>
  <si>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</si>
  <si>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</si>
  <si>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</si>
  <si>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</si>
  <si>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</si>
  <si>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</si>
  <si>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</si>
  <si>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</si>
  <si>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</si>
  <si>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</si>
  <si>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</si>
  <si>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</si>
  <si>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</si>
  <si>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</si>
  <si>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</si>
  <si>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</si>
  <si>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</si>
  <si>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</si>
  <si>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</si>
  <si>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</si>
  <si>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</si>
  <si>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</si>
  <si>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</si>
  <si>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</si>
  <si>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</si>
  <si>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</si>
  <si>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</si>
  <si>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</si>
  <si>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</si>
  <si>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</si>
  <si>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</si>
  <si>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</si>
  <si>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</si>
  <si>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</si>
  <si>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</si>
  <si>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</si>
  <si>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</si>
  <si>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</si>
  <si>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</si>
  <si>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</si>
  <si>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</si>
  <si>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</si>
  <si>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</si>
  <si>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</si>
  <si>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</si>
  <si>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</si>
  <si>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</si>
  <si>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</si>
  <si>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</si>
  <si>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</si>
  <si>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</si>
  <si>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</si>
  <si>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</si>
  <si>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</si>
  <si>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</si>
  <si>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</si>
  <si>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</si>
  <si>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</si>
  <si>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</si>
  <si>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</si>
  <si>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</si>
  <si>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</si>
  <si>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</si>
  <si>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</si>
  <si>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</si>
  <si>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</si>
  <si>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</si>
  <si>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</si>
  <si>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</si>
  <si>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</si>
  <si>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</si>
  <si>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</si>
  <si>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</si>
  <si>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</si>
  <si>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</si>
  <si>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</si>
  <si>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</si>
  <si>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</si>
  <si>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</si>
  <si>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</si>
  <si>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</si>
  <si>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</si>
  <si>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</si>
  <si>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</si>
  <si>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</si>
  <si>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</si>
  <si>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</si>
  <si>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</si>
  <si>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</si>
  <si>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</si>
  <si>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</si>
  <si>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</si>
  <si>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</si>
  <si>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</si>
  <si>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</si>
  <si>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</si>
  <si>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</si>
  <si>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</si>
  <si>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</si>
  <si>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</si>
  <si>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</si>
  <si>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</si>
  <si>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</si>
  <si>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</si>
  <si>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</si>
  <si>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</si>
  <si>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</si>
  <si>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</si>
  <si>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</si>
  <si>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</si>
  <si>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</si>
  <si>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</si>
  <si>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</si>
  <si>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</si>
  <si>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</si>
  <si>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</si>
  <si>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</si>
  <si>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</si>
  <si>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</si>
  <si>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</si>
  <si>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</si>
  <si>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</si>
  <si>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</si>
  <si>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</si>
  <si>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</si>
  <si>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</si>
  <si>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</si>
  <si>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</si>
  <si>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</si>
  <si>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</si>
  <si>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</si>
  <si>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</si>
  <si>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</si>
  <si>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</si>
  <si>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</si>
  <si>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</si>
  <si>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</si>
  <si>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</si>
  <si>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</si>
  <si>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</si>
  <si>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</si>
  <si>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</si>
  <si>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</si>
  <si>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</si>
  <si>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</si>
  <si>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</si>
  <si>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</si>
  <si>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</si>
  <si>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</si>
  <si>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</si>
  <si>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</si>
  <si>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</si>
  <si>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</si>
  <si>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</si>
  <si>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</si>
  <si>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</si>
  <si>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</si>
  <si>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</si>
  <si>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</si>
  <si>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</si>
  <si>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</si>
  <si>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</si>
  <si>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</si>
  <si>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</si>
  <si>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</si>
  <si>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</si>
  <si>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</si>
  <si>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</si>
  <si>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</si>
  <si>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</si>
  <si>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</si>
  <si>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</si>
  <si>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</si>
  <si>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</si>
  <si>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</si>
  <si>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</si>
  <si>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</si>
  <si>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</si>
  <si>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</si>
  <si>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</si>
  <si>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</si>
  <si>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</si>
  <si>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</si>
  <si>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</si>
  <si>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</si>
  <si>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</si>
  <si>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</si>
  <si>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</si>
  <si>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</si>
  <si>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</si>
  <si>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</si>
  <si>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</si>
  <si>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</si>
  <si>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</si>
  <si>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</si>
  <si>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</si>
  <si>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</si>
  <si>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</si>
  <si>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</si>
  <si>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</si>
  <si>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</si>
  <si>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</si>
  <si>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</si>
  <si>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</si>
  <si>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</si>
  <si>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</si>
  <si>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</si>
  <si>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</si>
  <si>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</si>
  <si>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</si>
  <si>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</si>
  <si>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</si>
  <si>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</si>
  <si>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</si>
  <si>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</si>
  <si>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</si>
  <si>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</si>
  <si>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</si>
  <si>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</si>
  <si>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</si>
  <si>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</si>
  <si>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</si>
  <si>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</si>
  <si>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</si>
  <si>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</si>
  <si>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</si>
  <si>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</si>
  <si>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</si>
  <si>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</si>
  <si>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</si>
  <si>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</si>
  <si>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</si>
  <si>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</si>
  <si>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</si>
  <si>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</si>
  <si>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</si>
  <si>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</si>
  <si>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</si>
  <si>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</si>
  <si>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</si>
  <si>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</si>
  <si>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</si>
  <si>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</si>
  <si>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</si>
  <si>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</si>
  <si>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</si>
  <si>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</si>
  <si>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</si>
  <si>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</si>
  <si>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</si>
  <si>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</si>
  <si>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</si>
  <si>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</si>
  <si>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</si>
  <si>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</si>
  <si>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</si>
  <si>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</si>
  <si>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</si>
  <si>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</si>
  <si>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</si>
  <si>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</si>
  <si>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</si>
  <si>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</si>
  <si>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</si>
  <si>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</si>
  <si>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</si>
  <si>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</si>
  <si>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</si>
  <si>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</si>
  <si>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</si>
  <si>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</si>
  <si>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</si>
  <si>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</si>
  <si>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</si>
  <si>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</si>
  <si>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</si>
  <si>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</si>
  <si>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</si>
  <si>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</si>
  <si>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</si>
  <si>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</si>
  <si>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</si>
  <si>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</si>
  <si>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</si>
  <si>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</si>
  <si>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</si>
  <si>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</si>
  <si>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</si>
  <si>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</si>
  <si>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</si>
  <si>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</si>
  <si>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</si>
  <si>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</si>
  <si>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</si>
  <si>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</si>
  <si>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</si>
  <si>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</si>
  <si>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</si>
  <si>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</si>
  <si>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</si>
  <si>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</si>
  <si>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</si>
  <si>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</si>
  <si>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</si>
  <si>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</si>
  <si>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</si>
  <si>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</si>
  <si>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</si>
  <si>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</si>
  <si>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</si>
  <si>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</si>
  <si>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</si>
  <si>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</si>
  <si>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</si>
  <si>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</si>
  <si>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</si>
  <si>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</si>
  <si>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</si>
  <si>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</si>
  <si>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</si>
  <si>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</si>
  <si>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</si>
  <si>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</si>
  <si>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</si>
  <si>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</si>
  <si>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</si>
  <si>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</si>
  <si>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</si>
  <si>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</si>
  <si>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</si>
  <si>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</si>
  <si>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</si>
  <si>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</si>
  <si>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</si>
  <si>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</si>
  <si>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</si>
  <si>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</si>
  <si>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</si>
  <si>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</si>
  <si>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</si>
  <si>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</si>
  <si>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</si>
  <si>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</si>
  <si>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</si>
  <si>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</si>
  <si>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</si>
  <si>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</si>
  <si>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</si>
  <si>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</si>
  <si>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</si>
  <si>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</si>
  <si>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</si>
  <si>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</si>
  <si>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</si>
  <si>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</si>
  <si>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</si>
  <si>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</si>
  <si>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</si>
  <si>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</si>
  <si>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</si>
  <si>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</si>
  <si>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</si>
  <si>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</si>
  <si>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</si>
  <si>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</si>
  <si>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</si>
  <si>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</si>
  <si>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</si>
  <si>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</si>
  <si>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</si>
  <si>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</si>
  <si>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</si>
  <si>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</si>
  <si>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</si>
  <si>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</si>
  <si>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</si>
  <si>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</si>
  <si>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</si>
  <si>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</si>
  <si>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</si>
  <si>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</si>
  <si>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</si>
  <si>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</si>
  <si>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</si>
  <si>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</si>
  <si>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</si>
  <si>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</si>
  <si>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</si>
  <si>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</si>
  <si>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</si>
  <si>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</si>
  <si>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</si>
  <si>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</si>
  <si>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</si>
  <si>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</si>
  <si>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</si>
  <si>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</si>
  <si>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</si>
  <si>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</si>
  <si>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</si>
  <si>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</si>
  <si>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</si>
  <si>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</si>
  <si>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</si>
  <si>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</si>
  <si>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</si>
  <si>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</si>
  <si>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</si>
  <si>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</si>
  <si>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</si>
  <si>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</si>
  <si>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</si>
  <si>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</si>
  <si>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</si>
  <si>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</si>
  <si>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</si>
  <si>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</si>
  <si>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</si>
  <si>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</si>
  <si>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</si>
  <si>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</si>
  <si>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</si>
  <si>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</si>
  <si>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</si>
  <si>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</si>
  <si>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</si>
  <si>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</si>
  <si>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</si>
  <si>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</si>
  <si>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</si>
  <si>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</si>
  <si>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</si>
  <si>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</si>
  <si>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</si>
  <si>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</si>
  <si>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</si>
  <si>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</si>
  <si>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</si>
  <si>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</si>
  <si>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</si>
  <si>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</si>
  <si>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</si>
  <si>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</si>
  <si>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</si>
  <si>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</si>
  <si>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</si>
  <si>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</si>
  <si>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</si>
  <si>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</si>
  <si>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</si>
  <si>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</si>
  <si>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</si>
  <si>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</si>
  <si>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</si>
  <si>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</si>
  <si>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</si>
  <si>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</si>
  <si>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</si>
  <si>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</si>
  <si>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</si>
  <si>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</si>
  <si>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</si>
  <si>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</si>
  <si>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</si>
  <si>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</si>
  <si>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</si>
  <si>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</si>
  <si>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</si>
  <si>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</si>
  <si>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</si>
  <si>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</si>
  <si>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</si>
  <si>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</si>
  <si>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</si>
  <si>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</si>
  <si>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</si>
  <si>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</si>
  <si>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</si>
  <si>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</si>
  <si>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</si>
  <si>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</si>
  <si>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</si>
  <si>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</si>
  <si>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</si>
  <si>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</si>
  <si>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</si>
  <si>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</si>
  <si>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</si>
  <si>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</si>
  <si>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</si>
  <si>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</si>
  <si>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</si>
  <si>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</si>
  <si>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</si>
  <si>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</si>
  <si>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</si>
  <si>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</si>
  <si>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</si>
  <si>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</si>
  <si>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</si>
  <si>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</si>
  <si>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</si>
  <si>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</si>
  <si>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</si>
  <si>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</si>
  <si>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</si>
  <si>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</si>
  <si>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</si>
  <si>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</si>
  <si>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</si>
  <si>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</si>
  <si>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</si>
  <si>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</si>
  <si>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</si>
  <si>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</si>
  <si>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</si>
  <si>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</si>
  <si>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</si>
  <si>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</si>
  <si>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</si>
  <si>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</si>
  <si>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</si>
  <si>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</si>
  <si>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</si>
  <si>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</si>
  <si>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</si>
  <si>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</si>
  <si>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</si>
  <si>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</si>
  <si>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</si>
  <si>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</si>
  <si>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</si>
  <si>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</si>
  <si>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</si>
  <si>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</si>
  <si>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</si>
  <si>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</si>
  <si>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</si>
  <si>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</si>
  <si>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</si>
  <si>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</si>
  <si>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</si>
  <si>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</si>
  <si>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</si>
  <si>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</si>
  <si>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</si>
  <si>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</si>
  <si>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</si>
  <si>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</si>
  <si>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</si>
  <si>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</si>
  <si>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</si>
  <si>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</si>
  <si>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</si>
  <si>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</si>
  <si>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</si>
  <si>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</si>
  <si>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</si>
  <si>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</si>
  <si>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</si>
  <si>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</si>
  <si>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</si>
  <si>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</si>
  <si>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</si>
  <si>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</si>
  <si>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</si>
  <si>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</si>
  <si>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</si>
  <si>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</si>
  <si>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</si>
  <si>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</si>
  <si>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</si>
  <si>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</si>
  <si>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</si>
  <si>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</si>
  <si>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</si>
  <si>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</si>
  <si>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</si>
  <si>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</si>
  <si>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</si>
  <si>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</si>
  <si>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</si>
  <si>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</si>
  <si>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</si>
  <si>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</si>
  <si>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</si>
  <si>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</si>
  <si>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</si>
  <si>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</si>
  <si>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</si>
  <si>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</si>
  <si>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</si>
  <si>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</si>
  <si>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</si>
  <si>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</si>
  <si>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</si>
  <si>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</si>
  <si>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</si>
  <si>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</si>
  <si>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</si>
  <si>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</si>
  <si>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</si>
  <si>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</si>
  <si>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</si>
  <si>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</si>
  <si>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</si>
  <si>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</si>
  <si>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</si>
  <si>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</si>
  <si>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</si>
  <si>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</si>
  <si>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</si>
  <si>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</si>
  <si>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</si>
  <si>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</si>
  <si>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</si>
  <si>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</si>
  <si>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</si>
  <si>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</si>
  <si>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</si>
  <si>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</si>
  <si>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</si>
  <si>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</si>
  <si>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</si>
  <si>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</si>
  <si>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</si>
  <si>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</si>
  <si>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</si>
  <si>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</si>
  <si>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</si>
  <si>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</si>
  <si>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</si>
  <si>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</si>
  <si>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</si>
  <si>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</si>
  <si>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</si>
  <si>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</si>
  <si>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</si>
  <si>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</si>
  <si>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</si>
  <si>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</si>
  <si>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</si>
  <si>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</si>
  <si>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</si>
  <si>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</si>
  <si>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</si>
  <si>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</si>
  <si>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</si>
  <si>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</si>
  <si>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</si>
  <si>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</si>
  <si>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</si>
  <si>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</si>
  <si>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</si>
  <si>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</si>
  <si>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</si>
  <si>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</si>
  <si>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</si>
  <si>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</si>
  <si>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</si>
  <si>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</si>
  <si>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</si>
  <si>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</si>
  <si>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</si>
  <si>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</si>
  <si>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</si>
  <si>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</si>
  <si>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</si>
  <si>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</si>
  <si>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</si>
  <si>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</si>
  <si>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</si>
  <si>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</si>
  <si>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</si>
  <si>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</si>
  <si>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</si>
  <si>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</si>
  <si>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</si>
  <si>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</si>
  <si>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</si>
  <si>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</si>
  <si>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</si>
  <si>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</si>
  <si>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</si>
  <si>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</si>
  <si>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</si>
  <si>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</si>
  <si>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</si>
  <si>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</si>
  <si>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</si>
  <si>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</si>
  <si>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</si>
  <si>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</si>
  <si>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</si>
  <si>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</si>
  <si>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</si>
  <si>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</si>
  <si>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</si>
  <si>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</si>
  <si>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</si>
  <si>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</si>
  <si>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</si>
  <si>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</si>
  <si>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</si>
  <si>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</si>
  <si>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</si>
  <si>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</si>
  <si>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</si>
  <si>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</si>
  <si>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</si>
  <si>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</si>
  <si>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</si>
  <si>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</si>
  <si>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</si>
  <si>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</si>
  <si>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</si>
  <si>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</si>
  <si>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</si>
  <si>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</si>
  <si>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</si>
  <si>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</si>
  <si>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</si>
  <si>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</si>
  <si>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</si>
  <si>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</si>
  <si>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</si>
  <si>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</si>
  <si>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</si>
  <si>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</si>
  <si>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</si>
  <si>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</si>
  <si>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</si>
  <si>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</si>
  <si>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</si>
  <si>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</si>
  <si>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</si>
  <si>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</si>
  <si>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</si>
  <si>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</si>
  <si>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</si>
  <si>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</si>
  <si>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</si>
  <si>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</si>
  <si>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</si>
  <si>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</si>
  <si>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</si>
  <si>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</si>
  <si>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</si>
  <si>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</si>
  <si>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</si>
  <si>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</si>
  <si>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</si>
  <si>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</si>
  <si>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</si>
  <si>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</si>
  <si>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</si>
  <si>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</si>
  <si>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</si>
  <si>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</si>
  <si>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</si>
  <si>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</si>
  <si>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</si>
  <si>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</si>
  <si>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</si>
  <si>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</si>
  <si>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</si>
  <si>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</si>
  <si>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</si>
  <si>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</si>
  <si>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</si>
  <si>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</si>
  <si>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</si>
  <si>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</si>
  <si>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</si>
  <si>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</si>
  <si>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</si>
  <si>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</si>
  <si>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</si>
  <si>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</si>
  <si>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</si>
  <si>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</si>
  <si>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</si>
  <si>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</si>
  <si>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</si>
  <si>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</si>
  <si>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</si>
  <si>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</si>
  <si>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</si>
  <si>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</si>
  <si>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</si>
  <si>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</si>
  <si>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</si>
  <si>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</si>
  <si>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</si>
  <si>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</si>
  <si>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</si>
  <si>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</si>
  <si>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</si>
  <si>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</si>
  <si>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</si>
  <si>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</si>
  <si>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</si>
  <si>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</si>
  <si>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</si>
  <si>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</si>
  <si>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</si>
  <si>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</si>
  <si>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</si>
  <si>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</si>
  <si>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</si>
  <si>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</si>
  <si>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</si>
  <si>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</si>
  <si>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</si>
  <si>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</si>
  <si>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</si>
  <si>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</si>
  <si>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</si>
  <si>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</si>
  <si>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</si>
  <si>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</si>
  <si>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</si>
  <si>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</si>
  <si>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</si>
  <si>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</si>
  <si>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</si>
  <si>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</si>
  <si>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</si>
  <si>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</si>
  <si>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</si>
  <si>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</si>
  <si>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</si>
  <si>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</si>
  <si>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</si>
  <si>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</si>
  <si>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</si>
  <si>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</si>
  <si>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</si>
  <si>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</si>
  <si>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</si>
  <si>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</si>
  <si>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</si>
  <si>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</si>
  <si>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</si>
  <si>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</si>
  <si>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</si>
  <si>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</si>
  <si>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</si>
  <si>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</si>
  <si>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</si>
  <si>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</si>
  <si>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</si>
  <si>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</si>
  <si>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</si>
  <si>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</si>
  <si>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</si>
  <si>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</si>
  <si>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</si>
  <si>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</si>
  <si>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</si>
  <si>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</si>
  <si>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</si>
  <si>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</si>
  <si>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</si>
  <si>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</si>
  <si>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</si>
  <si>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</si>
  <si>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</si>
  <si>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</si>
  <si>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</si>
  <si>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</si>
  <si>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</si>
  <si>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</si>
  <si>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</si>
  <si>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</si>
  <si>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</si>
  <si>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</si>
  <si>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</si>
  <si>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</si>
  <si>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</si>
  <si>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</si>
  <si>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</si>
  <si>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</si>
  <si>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</si>
  <si>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</si>
  <si>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</si>
  <si>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</si>
  <si>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</si>
  <si>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</si>
  <si>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</si>
  <si>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</si>
  <si>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</si>
  <si>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</si>
  <si>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</si>
  <si>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</si>
  <si>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</si>
  <si>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</si>
  <si>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</si>
  <si>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</si>
  <si>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</si>
  <si>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</si>
  <si>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</si>
  <si>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</si>
  <si>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</si>
  <si>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</si>
  <si>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</si>
  <si>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</si>
  <si>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</si>
  <si>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</si>
  <si>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</si>
  <si>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</si>
  <si>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</si>
  <si>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</si>
  <si>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</si>
  <si>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</si>
  <si>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</si>
  <si>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</si>
  <si>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</si>
  <si>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</si>
  <si>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</si>
  <si>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</si>
  <si>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</si>
  <si>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</si>
  <si>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</si>
  <si>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</si>
  <si>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</si>
  <si>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</si>
  <si>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</si>
  <si>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</si>
  <si>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</si>
  <si>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</si>
  <si>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</si>
  <si>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</si>
  <si>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</si>
  <si>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</si>
  <si>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</si>
  <si>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</si>
  <si>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</si>
  <si>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</si>
  <si>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</si>
  <si>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</si>
  <si>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</si>
  <si>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</si>
  <si>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</si>
  <si>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</si>
  <si>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</si>
  <si>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</si>
  <si>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</si>
  <si>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</si>
  <si>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</si>
  <si>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</si>
  <si>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</si>
  <si>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</si>
  <si>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</si>
  <si>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</si>
  <si>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</si>
  <si>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</si>
  <si>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</si>
  <si>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</si>
  <si>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</si>
  <si>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</si>
  <si>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</si>
  <si>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</si>
  <si>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</si>
  <si>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</si>
  <si>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</si>
  <si>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</si>
  <si>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</si>
  <si>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</si>
  <si>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</si>
  <si>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</si>
  <si>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</si>
  <si>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</si>
  <si>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</si>
  <si>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</si>
  <si>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</si>
  <si>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</si>
  <si>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</si>
  <si>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</si>
  <si>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</si>
  <si>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</si>
  <si>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</si>
  <si>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</si>
  <si>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</si>
  <si>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</si>
  <si>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</si>
  <si>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</si>
  <si>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</si>
  <si>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</si>
  <si>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</si>
  <si>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</si>
  <si>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</si>
  <si>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</si>
  <si>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</si>
  <si>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</si>
  <si>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</si>
  <si>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</si>
  <si>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</si>
  <si>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</si>
  <si>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</si>
  <si>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</si>
  <si>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</si>
  <si>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</si>
  <si>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</si>
  <si>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</si>
  <si>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</si>
  <si>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</si>
  <si>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</si>
  <si>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</si>
  <si>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</si>
  <si>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</si>
  <si>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</si>
  <si>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</si>
  <si>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</si>
  <si>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</si>
  <si>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</si>
  <si>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</si>
  <si>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</si>
  <si>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</si>
  <si>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</si>
  <si>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</si>
  <si>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</si>
  <si>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</si>
  <si>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</si>
  <si>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</si>
  <si>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</si>
  <si>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</si>
  <si>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</si>
  <si>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</si>
  <si>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</si>
  <si>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</si>
  <si>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</si>
  <si>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</si>
  <si>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</si>
  <si>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</si>
  <si>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</si>
  <si>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</si>
  <si>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</si>
  <si>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</si>
  <si>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</si>
  <si>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</si>
  <si>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</si>
  <si>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</si>
  <si>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</si>
  <si>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</si>
  <si>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</si>
  <si>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</si>
  <si>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</si>
  <si>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</si>
  <si>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</si>
  <si>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</si>
  <si>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</si>
  <si>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</si>
  <si>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</si>
  <si>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</si>
  <si>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</si>
  <si>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</si>
  <si>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</si>
  <si>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</si>
  <si>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</si>
  <si>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</si>
  <si>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</si>
  <si>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</si>
  <si>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</si>
  <si>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</si>
  <si>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</si>
  <si>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</si>
  <si>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</si>
  <si>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</si>
  <si>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</si>
  <si>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</si>
  <si>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</si>
  <si>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</si>
  <si>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</si>
  <si>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</si>
  <si>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</si>
  <si>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</si>
  <si>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</si>
  <si>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</si>
  <si>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</si>
  <si>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</si>
  <si>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</si>
  <si>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</si>
  <si>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</si>
  <si>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</si>
  <si>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</si>
  <si>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</si>
  <si>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</si>
  <si>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</si>
  <si>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</si>
  <si>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</si>
  <si>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</si>
  <si>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</si>
  <si>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</si>
  <si>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</si>
  <si>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</si>
  <si>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</si>
  <si>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</si>
  <si>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</si>
  <si>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</si>
  <si>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</si>
  <si>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</si>
  <si>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</si>
  <si>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</si>
  <si>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</si>
  <si>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</si>
  <si>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</si>
  <si>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</si>
  <si>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</si>
  <si>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</si>
  <si>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</si>
  <si>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</si>
  <si>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</si>
  <si>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</si>
  <si>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</si>
  <si>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</si>
  <si>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</si>
  <si>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</si>
  <si>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</si>
  <si>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</si>
  <si>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</si>
  <si>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</si>
  <si>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</si>
  <si>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</si>
  <si>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</si>
  <si>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</si>
  <si>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</si>
  <si>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</si>
  <si>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</si>
  <si>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</si>
  <si>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</si>
  <si>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</si>
  <si>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</si>
  <si>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</si>
  <si>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</si>
  <si>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</si>
  <si>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</si>
  <si>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</si>
  <si>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</si>
  <si>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</si>
  <si>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</si>
  <si>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</si>
  <si>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</si>
  <si>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</si>
  <si>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</si>
  <si>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</si>
  <si>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</si>
  <si>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</si>
  <si>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</si>
  <si>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</si>
  <si>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</si>
  <si>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</si>
  <si>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</si>
  <si>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</si>
  <si>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</si>
  <si>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</si>
  <si>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</si>
  <si>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</si>
  <si>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</si>
  <si>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</si>
  <si>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</si>
  <si>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</si>
  <si>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</si>
  <si>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</si>
  <si>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</si>
  <si>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</si>
  <si>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</si>
  <si>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</si>
  <si>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</si>
  <si>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</si>
  <si>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</si>
  <si>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</si>
  <si>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</si>
  <si>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</si>
  <si>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</si>
  <si>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</si>
  <si>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</si>
  <si>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</si>
  <si>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</si>
  <si>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</si>
  <si>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</si>
  <si>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</si>
  <si>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</si>
  <si>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</si>
  <si>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</si>
  <si>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</si>
  <si>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</si>
  <si>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</si>
  <si>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</si>
  <si>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</si>
  <si>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</si>
  <si>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</si>
  <si>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</si>
  <si>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</si>
  <si>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</si>
  <si>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</si>
  <si>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</si>
  <si>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</si>
  <si>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</si>
  <si>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</si>
  <si>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</si>
  <si>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</si>
  <si>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</si>
  <si>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</si>
  <si>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</si>
  <si>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</si>
  <si>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</si>
  <si>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</si>
  <si>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</si>
  <si>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</si>
  <si>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</si>
  <si>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</si>
  <si>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</si>
  <si>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</si>
  <si>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</si>
  <si>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</si>
  <si>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</si>
  <si>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</si>
  <si>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</si>
  <si>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</si>
  <si>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</si>
  <si>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</si>
  <si>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</si>
  <si>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</si>
  <si>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</si>
  <si>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</si>
  <si>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</si>
  <si>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</si>
  <si>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</si>
  <si>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</si>
  <si>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</si>
  <si>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</si>
  <si>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</si>
  <si>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</si>
  <si>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</si>
  <si>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</si>
  <si>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</si>
  <si>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</si>
  <si>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</si>
  <si>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</si>
  <si>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</si>
  <si>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</si>
  <si>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</si>
  <si>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</si>
  <si>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</si>
  <si>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</si>
  <si>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</si>
  <si>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</si>
  <si>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</si>
  <si>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</si>
  <si>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</si>
  <si>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</si>
  <si>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</si>
  <si>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</si>
  <si>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</si>
  <si>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</si>
  <si>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</si>
  <si>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</si>
  <si>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</si>
  <si>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</si>
  <si>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</si>
  <si>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</si>
  <si>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</si>
  <si>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</si>
  <si>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</si>
  <si>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</si>
  <si>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</si>
  <si>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</si>
  <si>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</si>
  <si>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</si>
  <si>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</si>
  <si>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</si>
  <si>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</si>
  <si>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</si>
  <si>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</si>
  <si>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</si>
  <si>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</si>
  <si>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</si>
  <si>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</si>
  <si>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</si>
  <si>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</si>
  <si>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</si>
  <si>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</si>
  <si>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</si>
  <si>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</si>
  <si>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</si>
  <si>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</si>
  <si>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</si>
  <si>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</si>
  <si>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</si>
  <si>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</si>
  <si>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</si>
  <si>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</si>
  <si>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</si>
  <si>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</si>
  <si>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</si>
  <si>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</si>
  <si>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</si>
  <si>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</si>
  <si>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</si>
  <si>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</si>
  <si>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</si>
  <si>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</si>
  <si>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</si>
  <si>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</si>
  <si>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</si>
  <si>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</si>
  <si>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</si>
  <si>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</si>
  <si>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</si>
  <si>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</si>
  <si>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</si>
  <si>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</si>
  <si>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</si>
  <si>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</si>
  <si>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</si>
  <si>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</si>
  <si>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</si>
  <si>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</si>
  <si>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</si>
  <si>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</si>
  <si>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</si>
  <si>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</si>
  <si>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</si>
  <si>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</si>
  <si>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</si>
  <si>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</si>
  <si>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</si>
  <si>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</si>
  <si>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</si>
  <si>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</si>
  <si>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</si>
  <si>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</si>
  <si>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</si>
  <si>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</si>
  <si>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</si>
  <si>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</si>
  <si>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</si>
  <si>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</si>
  <si>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</si>
  <si>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</si>
  <si>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</si>
  <si>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</si>
  <si>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</si>
  <si>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</si>
  <si>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</si>
  <si>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</si>
  <si>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</si>
  <si>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</si>
  <si>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</si>
  <si>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</si>
  <si>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</si>
  <si>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</si>
  <si>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</si>
  <si>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</si>
  <si>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</si>
  <si>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</si>
  <si>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</si>
  <si>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</si>
  <si>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</si>
  <si>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</si>
  <si>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</si>
  <si>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</si>
  <si>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</si>
  <si>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</si>
  <si>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</si>
  <si>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</si>
  <si>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</si>
  <si>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</si>
  <si>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</si>
  <si>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</si>
  <si>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</si>
  <si>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</si>
  <si>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</si>
  <si>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</si>
  <si>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</si>
  <si>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</si>
  <si>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</si>
  <si>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</si>
  <si>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</si>
  <si>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</si>
  <si>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</si>
  <si>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</si>
  <si>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</si>
  <si>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</si>
  <si>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</si>
  <si>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</si>
  <si>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</si>
  <si>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</si>
  <si>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</si>
  <si>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</si>
  <si>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</si>
  <si>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</si>
  <si>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</si>
  <si>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</si>
  <si>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</si>
  <si>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</si>
  <si>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</si>
  <si>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</si>
  <si>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</si>
  <si>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</si>
  <si>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</si>
  <si>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</si>
  <si>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</si>
  <si>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</si>
  <si>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</si>
  <si>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</si>
  <si>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</si>
  <si>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</si>
  <si>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</si>
  <si>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</si>
  <si>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</si>
  <si>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</si>
  <si>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</si>
  <si>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</si>
  <si>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</si>
  <si>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</si>
  <si>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</si>
  <si>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</si>
  <si>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</si>
  <si>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</si>
  <si>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</si>
  <si>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</si>
  <si>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</si>
  <si>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</si>
  <si>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</si>
  <si>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</si>
  <si>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</si>
  <si>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</si>
  <si>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</si>
  <si>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</si>
  <si>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</si>
  <si>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</si>
  <si>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</si>
  <si>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</si>
  <si>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</si>
  <si>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</si>
  <si>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</si>
  <si>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</si>
  <si>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</si>
  <si>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</si>
  <si>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</si>
  <si>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</si>
  <si>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</si>
  <si>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</si>
  <si>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</si>
  <si>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</si>
  <si>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</si>
  <si>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</si>
  <si>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</si>
  <si>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</si>
  <si>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</si>
  <si>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</si>
  <si>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</si>
  <si>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</si>
  <si>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</si>
  <si>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</si>
  <si>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</si>
  <si>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</si>
  <si>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</si>
  <si>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</si>
  <si>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</si>
  <si>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</si>
  <si>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</si>
  <si>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</si>
  <si>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</si>
  <si>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</si>
  <si>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</si>
  <si>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</si>
  <si>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</si>
  <si>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</si>
  <si>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</si>
  <si>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</si>
  <si>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</si>
  <si>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</si>
  <si>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</si>
  <si>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</si>
  <si>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</si>
  <si>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</si>
  <si>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</si>
  <si>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</si>
  <si>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</si>
  <si>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</si>
  <si>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</si>
  <si>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</si>
  <si>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</si>
  <si>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</si>
  <si>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</si>
  <si>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</si>
  <si>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</si>
  <si>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</si>
  <si>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</si>
  <si>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</si>
  <si>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</si>
  <si>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</si>
  <si>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</si>
  <si>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</si>
  <si>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</si>
  <si>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</si>
  <si>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</si>
  <si>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</si>
  <si>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</si>
  <si>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</si>
  <si>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</si>
  <si>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</si>
  <si>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</si>
  <si>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</si>
  <si>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</si>
  <si>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</si>
  <si>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</si>
  <si>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</si>
  <si>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</si>
  <si>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</si>
  <si>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</si>
  <si>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</si>
  <si>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</si>
  <si>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</si>
  <si>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</si>
  <si>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</si>
  <si>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</si>
  <si>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</si>
  <si>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</si>
  <si>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</si>
  <si>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</si>
  <si>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</si>
  <si>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</si>
  <si>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</si>
  <si>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</si>
  <si>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</si>
  <si>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</si>
  <si>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</si>
  <si>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</si>
  <si>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</si>
  <si>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</si>
  <si>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</si>
  <si>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</si>
  <si>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</si>
  <si>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</si>
  <si>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</si>
  <si>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</si>
  <si>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</si>
  <si>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</si>
  <si>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</si>
  <si>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</si>
  <si>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</si>
  <si>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</si>
  <si>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</si>
  <si>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</si>
  <si>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</si>
  <si>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</si>
  <si>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</si>
  <si>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</si>
  <si>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</si>
  <si>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</si>
  <si>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</si>
  <si>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</si>
  <si>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</si>
  <si>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</si>
  <si>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</si>
  <si>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</si>
  <si>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</si>
  <si>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</si>
  <si>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</si>
  <si>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</si>
  <si>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</si>
  <si>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</si>
  <si>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</si>
  <si>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</si>
  <si>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</si>
  <si>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</si>
  <si>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</si>
  <si>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</si>
  <si>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</si>
  <si>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</si>
  <si>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</si>
  <si>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</si>
  <si>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</si>
  <si>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</si>
  <si>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</si>
  <si>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</si>
  <si>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</si>
  <si>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</si>
  <si>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</si>
  <si>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</si>
  <si>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</si>
  <si>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</si>
  <si>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</si>
  <si>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</si>
  <si>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</si>
  <si>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</si>
  <si>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</si>
  <si>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</si>
  <si>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</si>
  <si>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</si>
  <si>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</si>
  <si>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</si>
  <si>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</si>
  <si>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</si>
  <si>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</si>
  <si>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</si>
  <si>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</si>
  <si>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</si>
  <si>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</si>
  <si>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</si>
  <si>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</si>
  <si>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</si>
  <si>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</si>
  <si>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</si>
  <si>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</si>
  <si>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</si>
  <si>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</si>
  <si>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</si>
  <si>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</si>
  <si>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</si>
  <si>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</si>
  <si>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</si>
  <si>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</si>
  <si>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</si>
  <si>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</si>
  <si>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</si>
  <si>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</si>
  <si>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</si>
  <si>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</si>
  <si>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</si>
  <si>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</si>
  <si>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</si>
  <si>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</si>
  <si>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</si>
  <si>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</si>
  <si>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</si>
  <si>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</si>
  <si>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</si>
  <si>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</si>
  <si>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</si>
  <si>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</si>
  <si>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</si>
  <si>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</si>
  <si>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</si>
  <si>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</si>
  <si>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</si>
  <si>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</si>
  <si>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</si>
  <si>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</si>
  <si>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</si>
  <si>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</si>
  <si>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</si>
  <si>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</si>
  <si>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</si>
  <si>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</si>
  <si>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</si>
  <si>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</si>
  <si>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</si>
  <si>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</si>
  <si>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</si>
  <si>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</si>
  <si>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</si>
  <si>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</si>
  <si>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</si>
  <si>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</si>
  <si>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</si>
  <si>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</si>
  <si>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</si>
  <si>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</si>
  <si>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</si>
  <si>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</si>
  <si>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</si>
  <si>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</si>
  <si>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</si>
  <si>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</si>
  <si>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</si>
  <si>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</si>
  <si>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</si>
  <si>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</si>
  <si>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</si>
  <si>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</si>
  <si>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</si>
  <si>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</si>
  <si>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</si>
  <si>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</si>
  <si>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</si>
  <si>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</si>
  <si>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</si>
  <si>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</si>
  <si>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</si>
  <si>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</si>
  <si>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</si>
  <si>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</si>
  <si>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</si>
  <si>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</si>
  <si>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</si>
  <si>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</si>
  <si>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</si>
  <si>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</si>
  <si>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</si>
  <si>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</si>
  <si>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</si>
  <si>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</si>
  <si>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</si>
  <si>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</si>
  <si>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</si>
  <si>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</si>
  <si>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</si>
  <si>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</si>
  <si>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</si>
  <si>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</si>
  <si>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</si>
  <si>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</si>
  <si>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</si>
  <si>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</si>
  <si>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</si>
  <si>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</si>
  <si>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</si>
  <si>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</si>
  <si>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</si>
  <si>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</si>
  <si>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</si>
  <si>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</si>
  <si>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</si>
  <si>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</si>
  <si>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</si>
  <si>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</si>
  <si>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</si>
  <si>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</si>
  <si>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</si>
  <si>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</si>
  <si>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</si>
  <si>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</si>
  <si>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</si>
  <si>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</si>
  <si>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</si>
  <si>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</si>
  <si>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</si>
  <si>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</si>
  <si>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</si>
  <si>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</si>
  <si>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</si>
  <si>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</si>
  <si>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</si>
  <si>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</si>
  <si>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</si>
  <si>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</si>
  <si>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</si>
  <si>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</si>
  <si>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</si>
  <si>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</si>
  <si>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</si>
  <si>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</si>
  <si>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</si>
  <si>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</si>
  <si>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</si>
  <si>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</si>
  <si>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</si>
  <si>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</si>
  <si>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</si>
  <si>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</si>
  <si>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</si>
  <si>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</si>
  <si>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</si>
  <si>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</si>
  <si>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</si>
  <si>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</si>
  <si>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</si>
  <si>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</si>
  <si>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</si>
  <si>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</si>
  <si>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</si>
  <si>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</si>
  <si>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</si>
  <si>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</si>
  <si>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</si>
  <si>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</si>
  <si>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</si>
  <si>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</si>
  <si>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</si>
  <si>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</si>
  <si>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</si>
  <si>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</si>
  <si>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</si>
  <si>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</si>
  <si>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</si>
  <si>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</si>
  <si>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</si>
  <si>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</si>
  <si>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</si>
  <si>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</si>
  <si>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</si>
  <si>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</si>
  <si>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</si>
  <si>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</si>
  <si>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</si>
  <si>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</si>
  <si>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</si>
  <si>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</si>
  <si>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</si>
  <si>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</si>
  <si>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</si>
  <si>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</si>
  <si>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</si>
  <si>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</si>
  <si>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</si>
  <si>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</si>
  <si>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</si>
  <si>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</si>
  <si>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</si>
  <si>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</si>
  <si>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</si>
  <si>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</si>
  <si>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</si>
  <si>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</si>
  <si>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</si>
  <si>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</si>
  <si>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</si>
  <si>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</si>
  <si>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</si>
  <si>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</si>
  <si>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</si>
  <si>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</si>
  <si>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</si>
  <si>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</si>
  <si>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</si>
  <si>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</si>
  <si>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</si>
  <si>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</si>
  <si>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</si>
  <si>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</si>
  <si>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</si>
  <si>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</si>
  <si>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</si>
  <si>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</si>
  <si>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</si>
  <si>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</si>
  <si>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</si>
  <si>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</si>
  <si>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</si>
  <si>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</si>
  <si>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</si>
  <si>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</si>
  <si>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</si>
  <si>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</si>
  <si>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</si>
  <si>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</si>
  <si>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</si>
  <si>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</si>
  <si>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</si>
  <si>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</si>
  <si>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</si>
  <si>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</si>
  <si>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</si>
  <si>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</si>
  <si>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</si>
  <si>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</si>
  <si>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</si>
  <si>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</si>
  <si>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</si>
  <si>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</si>
  <si>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</si>
  <si>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</si>
  <si>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</si>
  <si>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</si>
  <si>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</si>
  <si>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</si>
  <si>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</si>
  <si>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</si>
  <si>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</si>
  <si>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</si>
  <si>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</si>
  <si>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</si>
  <si>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</si>
  <si>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</si>
  <si>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</si>
  <si>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</si>
  <si>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</si>
  <si>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</si>
  <si>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</si>
  <si>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</si>
  <si>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</si>
  <si>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</si>
  <si>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</si>
  <si>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</si>
  <si>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</si>
  <si>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</si>
  <si>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</si>
  <si>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</si>
  <si>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</si>
  <si>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</si>
  <si>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</si>
  <si>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</si>
  <si>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</si>
  <si>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</si>
  <si>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</si>
  <si>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</si>
  <si>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</si>
  <si>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</si>
  <si>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</si>
  <si>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</si>
  <si>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</si>
  <si>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</si>
  <si>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</si>
  <si>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</si>
  <si>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</si>
  <si>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</si>
  <si>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</si>
  <si>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</si>
  <si>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</si>
  <si>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</si>
  <si>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</si>
  <si>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</si>
  <si>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</si>
  <si>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</si>
  <si>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</si>
  <si>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</si>
  <si>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</si>
  <si>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</si>
  <si>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</si>
  <si>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</si>
  <si>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</si>
  <si>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</si>
  <si>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</si>
  <si>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</si>
  <si>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</si>
  <si>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</si>
  <si>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</si>
  <si>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</si>
  <si>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</si>
  <si>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</si>
  <si>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</si>
  <si>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</si>
  <si>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</si>
  <si>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</si>
  <si>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</si>
  <si>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</si>
  <si>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</si>
  <si>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</si>
  <si>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</si>
  <si>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</si>
  <si>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</si>
  <si>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</si>
  <si>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</si>
  <si>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</si>
  <si>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</si>
  <si>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</si>
  <si>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</si>
  <si>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</si>
  <si>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</si>
  <si>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</si>
  <si>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</si>
  <si>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</si>
  <si>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</si>
  <si>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</si>
  <si>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</si>
  <si>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</si>
  <si>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</si>
  <si>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</si>
  <si>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</si>
  <si>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</si>
  <si>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</si>
  <si>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</si>
  <si>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</si>
  <si>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</si>
  <si>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</si>
  <si>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</si>
  <si>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</si>
  <si>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</si>
  <si>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</si>
  <si>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</si>
  <si>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</si>
  <si>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</si>
  <si>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</si>
  <si>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</si>
  <si>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</si>
  <si>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</si>
  <si>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</si>
  <si>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</si>
  <si>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</si>
  <si>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</si>
  <si>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</si>
  <si>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</si>
  <si>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</si>
  <si>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</si>
  <si>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</si>
  <si>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</si>
  <si>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</si>
  <si>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</si>
  <si>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</si>
  <si>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</si>
  <si>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</si>
  <si>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</si>
  <si>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</si>
  <si>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</si>
  <si>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</si>
  <si>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</si>
  <si>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</si>
  <si>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</si>
  <si>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</si>
  <si>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</si>
  <si>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</si>
  <si>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</si>
  <si>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</si>
  <si>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</si>
  <si>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</si>
  <si>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</si>
  <si>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</si>
  <si>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</si>
  <si>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</si>
  <si>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</si>
  <si>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</si>
  <si>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</si>
  <si>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</si>
  <si>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</si>
  <si>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</si>
  <si>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</si>
  <si>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</si>
  <si>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</si>
  <si>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</si>
  <si>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</si>
  <si>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</si>
  <si>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</si>
  <si>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</si>
  <si>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</si>
  <si>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</si>
  <si>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</si>
  <si>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</si>
  <si>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</si>
  <si>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</si>
  <si>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</si>
  <si>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</si>
  <si>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</si>
  <si>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</si>
  <si>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</si>
  <si>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</si>
  <si>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</si>
  <si>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</si>
  <si>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</si>
  <si>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</si>
  <si>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</si>
  <si>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</si>
  <si>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</si>
  <si>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</si>
  <si>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</si>
  <si>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</si>
  <si>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</si>
  <si>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</si>
  <si>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</si>
  <si>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</si>
  <si>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</si>
  <si>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</si>
  <si>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</si>
  <si>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</si>
  <si>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</si>
  <si>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</si>
  <si>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</si>
  <si>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</si>
  <si>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</si>
  <si>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</si>
  <si>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</si>
  <si>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</si>
  <si>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</si>
  <si>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</si>
  <si>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</si>
  <si>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</si>
  <si>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</si>
  <si>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</si>
  <si>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</si>
  <si>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</si>
  <si>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</si>
  <si>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</si>
  <si>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</si>
  <si>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</si>
  <si>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</si>
  <si>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</si>
  <si>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</si>
  <si>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</si>
  <si>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</si>
  <si>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</si>
  <si>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</si>
  <si>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</si>
  <si>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</si>
  <si>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</si>
  <si>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</si>
  <si>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</si>
  <si>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</si>
  <si>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</si>
  <si>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</si>
  <si>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</si>
  <si>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</si>
  <si>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</si>
  <si>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</si>
  <si>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</si>
  <si>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</si>
  <si>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</si>
  <si>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</si>
  <si>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</si>
  <si>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</si>
  <si>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</si>
  <si>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</si>
  <si>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</si>
  <si>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</si>
  <si>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</si>
  <si>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</si>
  <si>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</si>
  <si>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</si>
  <si>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</si>
  <si>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</si>
  <si>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</si>
  <si>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</si>
  <si>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</si>
  <si>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</si>
  <si>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</si>
  <si>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</si>
  <si>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</si>
  <si>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</si>
  <si>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</si>
  <si>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</si>
  <si>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</si>
  <si>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</si>
  <si>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</si>
  <si>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</si>
  <si>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</si>
  <si>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</si>
  <si>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</si>
  <si>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</si>
  <si>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</si>
  <si>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</si>
  <si>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</si>
  <si>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</si>
  <si>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</si>
  <si>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</si>
  <si>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</si>
  <si>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</si>
  <si>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</si>
  <si>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</si>
  <si>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</si>
  <si>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</si>
  <si>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</si>
  <si>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</si>
  <si>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</si>
  <si>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</si>
  <si>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</si>
  <si>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</si>
  <si>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</si>
  <si>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</si>
  <si>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</si>
  <si>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</si>
  <si>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</si>
  <si>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</si>
  <si>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</si>
  <si>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</si>
  <si>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</si>
  <si>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</si>
  <si>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</si>
  <si>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</si>
  <si>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</si>
  <si>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</si>
  <si>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</si>
  <si>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</si>
  <si>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</si>
  <si>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</si>
  <si>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</si>
  <si>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</si>
  <si>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</si>
  <si>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</si>
  <si>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</si>
  <si>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</si>
  <si>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</si>
  <si>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</si>
  <si>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</si>
  <si>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</si>
  <si>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</si>
  <si>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</si>
  <si>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</si>
  <si>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</si>
  <si>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</si>
  <si>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</si>
  <si>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</si>
  <si>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</si>
  <si>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</si>
  <si>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</si>
  <si>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</si>
  <si>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</si>
  <si>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</si>
  <si>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</si>
  <si>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</si>
  <si>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</si>
  <si>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</si>
  <si>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</si>
  <si>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</si>
  <si>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</si>
  <si>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</si>
  <si>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</si>
  <si>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</si>
  <si>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</si>
  <si>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</si>
  <si>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</si>
  <si>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</si>
  <si>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</si>
  <si>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</si>
  <si>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</si>
  <si>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</si>
  <si>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</si>
  <si>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</si>
  <si>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</si>
  <si>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</si>
  <si>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</si>
  <si>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</si>
  <si>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</si>
  <si>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</si>
  <si>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</si>
  <si>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</si>
  <si>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</si>
  <si>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</si>
  <si>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</si>
  <si>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</si>
  <si>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</si>
  <si>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</si>
  <si>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</si>
  <si>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</si>
  <si>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</si>
  <si>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</si>
  <si>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</si>
  <si>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</si>
  <si>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</si>
  <si>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</si>
  <si>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</si>
  <si>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</si>
  <si>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</si>
  <si>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</si>
  <si>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</si>
  <si>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</si>
  <si>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</si>
  <si>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</si>
  <si>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</si>
  <si>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</si>
  <si>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</si>
  <si>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</si>
  <si>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</si>
  <si>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</si>
  <si>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</si>
  <si>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</si>
  <si>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</si>
  <si>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</si>
  <si>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</si>
  <si>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</si>
  <si>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</si>
  <si>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</si>
  <si>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</si>
  <si>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</si>
  <si>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</si>
  <si>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</si>
  <si>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</si>
  <si>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</si>
  <si>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</si>
  <si>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</si>
  <si>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</si>
  <si>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</si>
  <si>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</si>
  <si>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</si>
  <si>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</si>
  <si>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</si>
  <si>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</si>
  <si>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</si>
  <si>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</si>
  <si>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</si>
  <si>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</si>
  <si>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</si>
  <si>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</si>
  <si>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</si>
  <si>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</si>
  <si>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</si>
  <si>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</si>
  <si>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</si>
  <si>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</si>
  <si>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</si>
  <si>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</si>
  <si>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</si>
  <si>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</si>
  <si>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</si>
  <si>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</si>
  <si>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</si>
  <si>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</si>
  <si>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</si>
  <si>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</si>
  <si>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</si>
  <si>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</si>
  <si>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</si>
  <si>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</si>
  <si>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</si>
  <si>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</si>
  <si>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</si>
  <si>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</si>
  <si>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</si>
  <si>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</si>
  <si>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</si>
  <si>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</si>
  <si>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</si>
  <si>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</si>
  <si>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</si>
  <si>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</si>
  <si>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</si>
  <si>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</si>
  <si>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</si>
  <si>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</si>
  <si>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</si>
  <si>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</si>
  <si>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</si>
  <si>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</si>
  <si>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</si>
  <si>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</si>
  <si>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</si>
  <si>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</si>
  <si>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</si>
  <si>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</si>
  <si>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</si>
  <si>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</si>
  <si>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</si>
  <si>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</si>
  <si>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</si>
  <si>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</si>
  <si>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</si>
  <si>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</si>
  <si>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</si>
  <si>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</si>
  <si>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</si>
  <si>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</si>
  <si>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</si>
  <si>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</si>
  <si>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</si>
  <si>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</si>
  <si>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</si>
  <si>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</si>
  <si>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</si>
  <si>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</si>
  <si>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</si>
  <si>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</si>
  <si>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</si>
  <si>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</si>
  <si>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</si>
  <si>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</si>
  <si>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</si>
  <si>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</si>
  <si>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</si>
  <si>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</si>
  <si>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</si>
  <si>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</si>
  <si>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</si>
  <si>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</si>
  <si>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</si>
  <si>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</si>
  <si>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</si>
  <si>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</si>
  <si>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</si>
  <si>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</si>
  <si>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</si>
  <si>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</si>
  <si>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</si>
  <si>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</si>
  <si>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</si>
  <si>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</si>
  <si>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</si>
  <si>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</si>
  <si>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</si>
  <si>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</si>
  <si>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</si>
  <si>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</si>
  <si>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</si>
  <si>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</si>
  <si>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</si>
  <si>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</si>
  <si>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</si>
  <si>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</si>
  <si>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</si>
  <si>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</si>
  <si>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</si>
  <si>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</si>
  <si>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</si>
  <si>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</si>
  <si>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</si>
  <si>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</si>
  <si>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</si>
  <si>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</si>
  <si>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</si>
  <si>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</si>
  <si>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</si>
  <si>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</si>
  <si>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</si>
  <si>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</si>
  <si>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</si>
  <si>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</si>
  <si>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</si>
  <si>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</si>
  <si>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</si>
  <si>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</si>
  <si>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</si>
  <si>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</si>
  <si>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</si>
  <si>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</si>
  <si>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</si>
  <si>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</si>
  <si>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</si>
  <si>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</si>
  <si>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</si>
  <si>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</si>
  <si>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</si>
  <si>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</si>
  <si>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</si>
  <si>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</si>
  <si>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</si>
  <si>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</si>
  <si>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</si>
  <si>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</si>
  <si>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</si>
  <si>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</si>
  <si>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</si>
  <si>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</si>
  <si>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</si>
  <si>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</si>
  <si>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</si>
  <si>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</si>
  <si>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</si>
  <si>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</si>
  <si>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</si>
  <si>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</si>
  <si>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</si>
  <si>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</si>
  <si>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</si>
  <si>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</si>
  <si>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</si>
  <si>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</si>
  <si>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</si>
  <si>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</si>
  <si>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</si>
  <si>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</si>
  <si>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</si>
  <si>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</si>
  <si>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</si>
  <si>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</si>
  <si>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</si>
  <si>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</si>
  <si>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</si>
  <si>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</si>
  <si>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</si>
  <si>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</si>
  <si>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</si>
  <si>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</si>
  <si>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</si>
  <si>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</si>
  <si>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</si>
  <si>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</si>
  <si>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</si>
  <si>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</si>
  <si>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</si>
  <si>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</si>
  <si>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</si>
  <si>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</si>
  <si>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</si>
  <si>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</si>
  <si>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</si>
  <si>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</si>
  <si>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</si>
  <si>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</si>
  <si>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</si>
  <si>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</si>
  <si>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</si>
  <si>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</si>
  <si>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</si>
  <si>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</si>
  <si>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</si>
  <si>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</si>
  <si>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</si>
  <si>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</si>
  <si>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</si>
  <si>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</si>
  <si>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</si>
  <si>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</si>
  <si>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</si>
  <si>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</si>
  <si>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</si>
  <si>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</si>
  <si>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</si>
  <si>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</si>
  <si>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</si>
  <si>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</si>
  <si>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</si>
  <si>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</si>
  <si>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</si>
  <si>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</si>
  <si>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</si>
  <si>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</si>
  <si>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</si>
  <si>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</si>
  <si>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</si>
  <si>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</si>
  <si>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</si>
  <si>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</si>
  <si>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</si>
  <si>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</si>
  <si>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</si>
  <si>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</si>
  <si>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</si>
  <si>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</si>
  <si>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</si>
  <si>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</si>
  <si>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</si>
  <si>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</si>
  <si>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</si>
  <si>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</si>
  <si>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</si>
  <si>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</si>
  <si>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</si>
  <si>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</si>
  <si>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</si>
  <si>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</si>
  <si>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</si>
  <si>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</si>
  <si>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</si>
  <si>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</si>
  <si>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</si>
  <si>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</si>
  <si>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</si>
  <si>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</si>
  <si>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</si>
  <si>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</si>
  <si>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</si>
  <si>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</si>
  <si>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</si>
  <si>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</si>
  <si>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</si>
  <si>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</si>
  <si>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</si>
  <si>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</si>
  <si>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</si>
  <si>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</si>
  <si>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</si>
  <si>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</si>
  <si>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</si>
  <si>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</si>
  <si>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</si>
  <si>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</si>
  <si>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</si>
  <si>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</si>
  <si>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</si>
  <si>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</si>
  <si>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</si>
  <si>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</si>
  <si>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</si>
  <si>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</si>
  <si>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</si>
  <si>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</si>
  <si>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</si>
  <si>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</si>
  <si>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</si>
  <si>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</si>
  <si>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</si>
  <si>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</si>
  <si>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</si>
  <si>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</si>
  <si>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</si>
  <si>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</si>
  <si>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</si>
  <si>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</si>
  <si>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</si>
  <si>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</si>
  <si>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</si>
  <si>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</si>
  <si>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</si>
  <si>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</si>
  <si>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</si>
  <si>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</si>
  <si>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</si>
  <si>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</si>
  <si>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</si>
  <si>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</si>
  <si>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</si>
  <si>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</si>
  <si>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</si>
  <si>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</si>
  <si>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</si>
  <si>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</si>
  <si>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</si>
  <si>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</si>
  <si>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</si>
  <si>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</si>
  <si>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</si>
  <si>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</si>
  <si>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</si>
  <si>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</si>
  <si>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</si>
  <si>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</si>
  <si>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</si>
  <si>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</si>
  <si>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</si>
  <si>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</si>
  <si>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</si>
  <si>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</si>
  <si>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</si>
  <si>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</si>
  <si>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</si>
  <si>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</si>
  <si>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</si>
  <si>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</si>
  <si>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</si>
  <si>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</si>
  <si>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</si>
  <si>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</si>
  <si>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</si>
  <si>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</si>
  <si>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</si>
  <si>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</si>
  <si>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</si>
  <si>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</si>
  <si>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</si>
  <si>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</si>
  <si>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</si>
  <si>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</si>
  <si>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</si>
  <si>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</si>
  <si>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</si>
  <si>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</si>
  <si>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</si>
  <si>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</si>
  <si>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</si>
  <si>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</si>
  <si>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</si>
  <si>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</si>
  <si>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</si>
  <si>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</si>
  <si>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</si>
  <si>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</si>
  <si>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</si>
  <si>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</si>
  <si>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</si>
  <si>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</si>
  <si>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</si>
  <si>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</si>
  <si>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</si>
  <si>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</si>
  <si>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</si>
  <si>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</si>
  <si>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</si>
  <si>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</si>
  <si>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</si>
  <si>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</si>
  <si>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</si>
  <si>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</si>
  <si>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</si>
  <si>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</si>
  <si>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</si>
  <si>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</si>
  <si>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</si>
  <si>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</si>
  <si>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</si>
  <si>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</si>
  <si>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</si>
  <si>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</si>
  <si>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</si>
  <si>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</si>
  <si>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</si>
  <si>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</si>
  <si>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</si>
  <si>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</si>
  <si>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</si>
  <si>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</si>
  <si>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</si>
  <si>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</si>
  <si>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</si>
  <si>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</si>
  <si>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</si>
  <si>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</si>
  <si>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</si>
  <si>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</si>
  <si>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</si>
  <si>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</si>
  <si>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</si>
  <si>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</si>
  <si>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</si>
  <si>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</si>
  <si>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</si>
  <si>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</si>
  <si>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</si>
  <si>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</si>
  <si>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</si>
  <si>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</si>
  <si>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</si>
  <si>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</si>
  <si>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</si>
  <si>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</si>
  <si>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</si>
  <si>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</si>
  <si>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</si>
  <si>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</si>
  <si>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</si>
  <si>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</si>
  <si>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</si>
  <si>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</si>
  <si>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</si>
  <si>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</si>
  <si>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</si>
  <si>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</si>
  <si>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</si>
  <si>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</si>
  <si>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</si>
  <si>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</si>
  <si>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</si>
  <si>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</si>
  <si>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</si>
  <si>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</si>
  <si>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</si>
  <si>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</si>
  <si>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</si>
  <si>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</si>
  <si>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</si>
  <si>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</si>
  <si>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</si>
  <si>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</si>
  <si>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</si>
  <si>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</si>
  <si>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</si>
  <si>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</si>
  <si>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</si>
  <si>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</si>
  <si>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</si>
  <si>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</si>
  <si>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</si>
  <si>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</si>
  <si>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</si>
  <si>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</si>
  <si>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</si>
  <si>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</si>
  <si>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</si>
  <si>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</si>
  <si>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</si>
  <si>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</si>
  <si>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</si>
  <si>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</si>
  <si>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</si>
  <si>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</si>
  <si>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</si>
  <si>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</si>
  <si>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</si>
  <si>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</si>
  <si>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</si>
  <si>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</si>
  <si>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</si>
  <si>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</si>
  <si>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</si>
  <si>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</si>
  <si>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</si>
  <si>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</si>
  <si>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</si>
  <si>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</si>
  <si>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</si>
  <si>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</si>
  <si>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</si>
  <si>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</si>
  <si>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</si>
  <si>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</si>
  <si>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</si>
  <si>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</si>
  <si>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</si>
  <si>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</si>
  <si>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</si>
  <si>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</si>
  <si>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</si>
  <si>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</si>
  <si>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</si>
  <si>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</si>
  <si>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</si>
  <si>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</si>
  <si>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</si>
  <si>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</si>
  <si>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</si>
  <si>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</si>
  <si>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</si>
  <si>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</si>
  <si>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</si>
  <si>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</si>
  <si>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</si>
  <si>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</si>
  <si>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</si>
  <si>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</si>
  <si>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</si>
  <si>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</si>
  <si>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</si>
  <si>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</si>
  <si>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</si>
  <si>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</si>
  <si>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</si>
  <si>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</si>
  <si>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</si>
  <si>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</si>
  <si>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</si>
  <si>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</si>
  <si>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</si>
  <si>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</si>
  <si>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</si>
  <si>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</si>
  <si>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</si>
  <si>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</si>
  <si>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</si>
  <si>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</si>
  <si>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</si>
  <si>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</si>
  <si>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</si>
  <si>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</si>
  <si>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</si>
  <si>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</si>
  <si>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</si>
  <si>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</si>
  <si>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</si>
  <si>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</si>
  <si>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</si>
  <si>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</si>
  <si>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</si>
  <si>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</si>
  <si>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</si>
  <si>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</si>
  <si>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</si>
  <si>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</si>
  <si>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</si>
  <si>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</si>
  <si>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</si>
  <si>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</si>
  <si>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</si>
  <si>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</si>
  <si>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</si>
  <si>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</si>
  <si>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</si>
  <si>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</si>
  <si>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</si>
  <si>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</si>
  <si>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</si>
  <si>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</si>
  <si>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</si>
  <si>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</si>
  <si>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</si>
  <si>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</si>
  <si>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</si>
  <si>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</si>
  <si>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</si>
  <si>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</si>
  <si>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</si>
  <si>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</si>
  <si>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</si>
  <si>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</si>
  <si>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</si>
  <si>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</si>
  <si>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</si>
  <si>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</si>
  <si>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</si>
  <si>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</si>
  <si>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</si>
  <si>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</si>
  <si>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</si>
  <si>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</si>
  <si>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</si>
  <si>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</si>
  <si>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</si>
  <si>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</si>
  <si>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</si>
  <si>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</si>
  <si>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</si>
  <si>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</si>
  <si>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</si>
  <si>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</si>
  <si>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</si>
  <si>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</si>
  <si>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</si>
  <si>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</si>
  <si>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</si>
  <si>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</si>
  <si>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</si>
  <si>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</si>
  <si>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</si>
  <si>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</si>
  <si>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</si>
  <si>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</si>
  <si>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</si>
  <si>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</si>
  <si>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</si>
  <si>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</si>
  <si>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</si>
  <si>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</si>
  <si>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</si>
  <si>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</si>
  <si>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</si>
  <si>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</si>
  <si>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</si>
  <si>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</si>
  <si>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</si>
  <si>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</si>
  <si>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</si>
  <si>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</si>
  <si>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</si>
  <si>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</si>
  <si>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</si>
  <si>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</si>
  <si>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</si>
  <si>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</si>
  <si>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</si>
  <si>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</si>
  <si>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</si>
  <si>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</si>
  <si>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</si>
  <si>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</si>
  <si>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</si>
  <si>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</si>
  <si>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</si>
  <si>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</si>
  <si>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</si>
  <si>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</si>
  <si>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</si>
  <si>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</si>
  <si>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</si>
  <si>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</si>
  <si>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</si>
  <si>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</si>
  <si>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</si>
  <si>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</si>
  <si>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</si>
  <si>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</si>
  <si>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</si>
  <si>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</si>
  <si>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</si>
  <si>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</si>
  <si>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</si>
  <si>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</si>
  <si>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</si>
  <si>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</si>
  <si>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</si>
  <si>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</si>
  <si>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</si>
  <si>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</si>
  <si>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</si>
  <si>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</si>
  <si>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</si>
  <si>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</si>
  <si>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</si>
  <si>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</si>
  <si>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</si>
  <si>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</si>
  <si>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</si>
  <si>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</si>
  <si>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</si>
  <si>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</si>
  <si>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</si>
  <si>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</si>
  <si>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</si>
  <si>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</si>
  <si>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</si>
  <si>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</si>
  <si>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</si>
  <si>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</si>
  <si>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</si>
  <si>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</si>
  <si>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</si>
  <si>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</si>
  <si>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</si>
  <si>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</si>
  <si>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</si>
  <si>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</si>
  <si>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</si>
  <si>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</si>
  <si>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</si>
  <si>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</si>
  <si>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</si>
  <si>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</si>
  <si>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</si>
  <si>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</si>
  <si>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</si>
  <si>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</si>
  <si>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</si>
  <si>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</si>
  <si>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</si>
  <si>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</si>
  <si>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</si>
  <si>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</si>
  <si>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</si>
  <si>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</si>
  <si>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</si>
  <si>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</si>
  <si>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</si>
  <si>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</si>
  <si>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</si>
  <si>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</si>
  <si>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</si>
  <si>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</si>
  <si>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</si>
  <si>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</si>
  <si>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</si>
  <si>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</si>
  <si>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</si>
  <si>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</si>
  <si>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</si>
  <si>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</si>
  <si>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</si>
  <si>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</si>
  <si>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</si>
  <si>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</si>
  <si>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</si>
  <si>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</si>
  <si>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</si>
  <si>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</si>
  <si>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</si>
  <si>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</si>
  <si>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</si>
  <si>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</si>
  <si>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</si>
  <si>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</si>
  <si>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</si>
  <si>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</si>
  <si>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</si>
  <si>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</si>
  <si>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</si>
  <si>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</si>
  <si>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</si>
  <si>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</si>
  <si>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</si>
  <si>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</si>
  <si>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</si>
  <si>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</si>
  <si>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</si>
  <si>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</si>
  <si>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</si>
  <si>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</si>
  <si>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</si>
  <si>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</si>
  <si>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</si>
  <si>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</si>
  <si>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</si>
  <si>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</si>
  <si>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</si>
  <si>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</si>
  <si>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</si>
  <si>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</si>
  <si>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</si>
  <si>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</si>
  <si>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</si>
  <si>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</si>
  <si>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</si>
  <si>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</si>
  <si>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</si>
  <si>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</si>
  <si>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</si>
  <si>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</si>
  <si>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</si>
  <si>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</si>
  <si>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</si>
  <si>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</si>
  <si>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</si>
  <si>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</si>
  <si>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</si>
  <si>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</si>
  <si>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</si>
  <si>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</si>
  <si>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</si>
  <si>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</si>
  <si>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</si>
  <si>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</si>
  <si>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</si>
  <si>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</si>
  <si>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</si>
  <si>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</si>
  <si>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</si>
  <si>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</si>
  <si>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</si>
  <si>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</si>
  <si>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</si>
  <si>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</si>
  <si>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</si>
  <si>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</si>
  <si>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</si>
  <si>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</si>
  <si>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</si>
  <si>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</si>
  <si>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</si>
  <si>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</si>
  <si>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</si>
  <si>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</si>
  <si>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</si>
  <si>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</si>
  <si>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</si>
  <si>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</si>
  <si>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</si>
  <si>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</si>
  <si>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</si>
  <si>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</si>
  <si>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</si>
  <si>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</si>
  <si>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</si>
  <si>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</si>
  <si>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</si>
  <si>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</si>
  <si>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</si>
  <si>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</si>
  <si>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</si>
  <si>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</si>
  <si>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</si>
  <si>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</si>
  <si>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</si>
  <si>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</si>
  <si>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</si>
  <si>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</si>
  <si>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</si>
  <si>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</si>
  <si>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</si>
  <si>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</si>
  <si>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</si>
  <si>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</si>
  <si>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</si>
  <si>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</si>
  <si>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</si>
  <si>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</si>
  <si>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</si>
  <si>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</si>
  <si>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</si>
  <si>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</si>
  <si>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</si>
  <si>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</si>
  <si>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</si>
  <si>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</si>
  <si>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</si>
  <si>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</si>
  <si>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</si>
  <si>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</si>
  <si>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</si>
  <si>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</si>
  <si>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</si>
  <si>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</si>
  <si>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</si>
  <si>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</si>
  <si>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</si>
  <si>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</si>
  <si>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</si>
  <si>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</si>
  <si>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</si>
  <si>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</si>
  <si>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</si>
  <si>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</si>
  <si>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</si>
  <si>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</si>
  <si>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</si>
  <si>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</si>
  <si>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</si>
  <si>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</si>
  <si>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</si>
  <si>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</si>
  <si>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</si>
  <si>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</si>
  <si>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</si>
  <si>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</si>
  <si>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</si>
  <si>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</si>
  <si>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</si>
  <si>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</si>
  <si>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</si>
  <si>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</si>
  <si>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</si>
  <si>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</si>
  <si>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</si>
  <si>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</si>
  <si>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</si>
  <si>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</si>
  <si>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</si>
  <si>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</si>
  <si>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</si>
  <si>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</si>
  <si>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</si>
  <si>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</si>
  <si>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</si>
  <si>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</si>
  <si>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</si>
  <si>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</si>
  <si>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</si>
  <si>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</si>
  <si>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</si>
  <si>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</si>
  <si>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</si>
  <si>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</si>
  <si>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</si>
  <si>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</si>
  <si>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</si>
  <si>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</si>
  <si>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</si>
  <si>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</si>
  <si>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</si>
  <si>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</si>
  <si>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</si>
  <si>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</si>
  <si>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</si>
  <si>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</si>
  <si>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</si>
  <si>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</si>
  <si>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</si>
  <si>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</si>
  <si>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</si>
  <si>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</si>
  <si>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</si>
  <si>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</si>
  <si>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</si>
  <si>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</si>
  <si>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</si>
  <si>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</si>
  <si>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</si>
  <si>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</si>
  <si>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</si>
  <si>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</si>
  <si>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</si>
  <si>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</si>
  <si>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</si>
  <si>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</si>
  <si>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</si>
  <si>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</si>
  <si>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</si>
  <si>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</si>
  <si>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</si>
  <si>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</si>
  <si>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</si>
  <si>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</si>
  <si>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</si>
  <si>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</si>
  <si>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</si>
  <si>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</si>
  <si>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</si>
  <si>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</si>
  <si>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</si>
  <si>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</si>
  <si>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</si>
  <si>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</si>
  <si>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</si>
  <si>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</si>
  <si>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</si>
  <si>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</si>
  <si>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</si>
  <si>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</si>
  <si>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</si>
  <si>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</si>
  <si>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</si>
  <si>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</si>
  <si>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</si>
  <si>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</si>
  <si>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</si>
  <si>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</si>
  <si>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</si>
  <si>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</si>
  <si>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</si>
  <si>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</si>
  <si>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</si>
  <si>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</si>
  <si>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</si>
  <si>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</si>
  <si>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</si>
  <si>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</si>
  <si>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</si>
  <si>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</si>
  <si>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</si>
  <si>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</si>
  <si>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</si>
  <si>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</si>
  <si>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</si>
  <si>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</si>
  <si>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</si>
  <si>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</si>
  <si>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</si>
  <si>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</si>
  <si>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</si>
  <si>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</si>
  <si>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</si>
  <si>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</si>
  <si>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</si>
  <si>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</si>
  <si>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</si>
  <si>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</si>
  <si>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</si>
  <si>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</si>
  <si>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</si>
  <si>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</si>
  <si>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</si>
  <si>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</si>
  <si>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</si>
  <si>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</si>
  <si>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</si>
  <si>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</si>
  <si>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</si>
  <si>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</si>
  <si>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</si>
  <si>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</si>
  <si>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</si>
  <si>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</si>
  <si>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</si>
  <si>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</si>
  <si>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</si>
  <si>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</si>
  <si>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</si>
  <si>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</si>
  <si>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</si>
  <si>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</si>
  <si>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</si>
  <si>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</si>
  <si>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</si>
  <si>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</si>
  <si>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</si>
  <si>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</si>
  <si>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</si>
  <si>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</si>
  <si>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</si>
  <si>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</si>
  <si>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</si>
  <si>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</si>
  <si>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</si>
  <si>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</si>
  <si>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</si>
  <si>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</si>
  <si>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</si>
  <si>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</si>
  <si>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</si>
  <si>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</si>
  <si>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</si>
  <si>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</si>
  <si>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</si>
  <si>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</si>
  <si>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</si>
  <si>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</si>
  <si>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</si>
  <si>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</si>
  <si>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</si>
  <si>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</si>
  <si>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</si>
  <si>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</si>
  <si>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</si>
  <si>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</si>
  <si>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</si>
  <si>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</si>
  <si>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</si>
  <si>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</si>
  <si>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</si>
  <si>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</si>
  <si>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</si>
  <si>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</si>
  <si>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</si>
  <si>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</si>
  <si>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</si>
  <si>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</si>
  <si>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</si>
  <si>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</si>
  <si>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</si>
  <si>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</si>
  <si>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</si>
  <si>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</si>
  <si>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</si>
  <si>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</si>
  <si>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</si>
  <si>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</si>
  <si>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</si>
  <si>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</si>
  <si>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</si>
  <si>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</si>
  <si>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</si>
  <si>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</si>
  <si>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</si>
  <si>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</si>
  <si>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</si>
  <si>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</si>
  <si>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</si>
  <si>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</si>
  <si>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</si>
  <si>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</si>
  <si>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</si>
  <si>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</si>
  <si>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</si>
  <si>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</si>
  <si>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</si>
  <si>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</si>
  <si>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</si>
  <si>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</si>
  <si>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</si>
  <si>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</si>
  <si>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</si>
  <si>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</si>
  <si>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</si>
  <si>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</si>
  <si>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</si>
  <si>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</si>
  <si>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</si>
  <si>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</si>
  <si>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</si>
  <si>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</si>
  <si>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</si>
  <si>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</si>
  <si>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</si>
  <si>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</si>
  <si>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</si>
  <si>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</si>
  <si>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</si>
  <si>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</si>
  <si>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</si>
  <si>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</si>
  <si>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</si>
  <si>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</si>
  <si>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</si>
  <si>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</si>
  <si>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</si>
  <si>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</si>
  <si>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</si>
  <si>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</si>
  <si>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</si>
  <si>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</si>
  <si>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</si>
  <si>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</si>
  <si>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</si>
  <si>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</si>
  <si>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</si>
  <si>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</si>
  <si>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</si>
  <si>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</si>
  <si>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</si>
  <si>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</si>
  <si>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</si>
  <si>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</si>
  <si>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</si>
  <si>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</si>
  <si>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</si>
  <si>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</si>
  <si>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</si>
  <si>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</si>
  <si>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</si>
  <si>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</si>
  <si>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</si>
  <si>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</si>
  <si>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</si>
  <si>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</si>
  <si>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</si>
  <si>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</si>
  <si>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</si>
  <si>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</si>
  <si>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</si>
  <si>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</si>
  <si>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</si>
  <si>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</si>
  <si>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</si>
  <si>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</si>
  <si>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</si>
  <si>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</si>
  <si>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</si>
  <si>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</si>
  <si>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</si>
  <si>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</si>
  <si>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</si>
  <si>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</si>
  <si>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</si>
  <si>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</si>
  <si>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</si>
  <si>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</si>
  <si>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</si>
  <si>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</si>
  <si>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</si>
  <si>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</si>
  <si>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</si>
  <si>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</si>
  <si>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</si>
  <si>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</si>
  <si>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</si>
  <si>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</si>
  <si>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</si>
  <si>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</si>
  <si>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</si>
  <si>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</si>
  <si>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</si>
  <si>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</si>
  <si>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</si>
  <si>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</si>
  <si>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</si>
  <si>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</si>
  <si>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</si>
  <si>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</si>
  <si>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</si>
  <si>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</si>
  <si>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</si>
  <si>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</si>
  <si>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</si>
  <si>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</si>
  <si>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</si>
  <si>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</si>
  <si>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</si>
  <si>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</si>
  <si>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</si>
  <si>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</si>
  <si>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</si>
  <si>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</si>
  <si>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</si>
  <si>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</si>
  <si>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</si>
  <si>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</si>
  <si>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</si>
  <si>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</si>
  <si>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</si>
  <si>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</si>
  <si>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</si>
  <si>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</si>
  <si>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</si>
  <si>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</si>
  <si>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</si>
  <si>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</si>
  <si>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</si>
  <si>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</si>
  <si>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</si>
  <si>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</si>
  <si>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</si>
  <si>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</si>
  <si>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</si>
  <si>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</si>
  <si>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</si>
  <si>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</si>
  <si>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</si>
  <si>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</si>
  <si>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</si>
  <si>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</si>
  <si>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</si>
  <si>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</si>
  <si>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</si>
  <si>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</si>
  <si>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</si>
  <si>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</si>
  <si>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</si>
  <si>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</si>
  <si>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</si>
  <si>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</si>
  <si>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</si>
  <si>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</si>
  <si>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</si>
  <si>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</si>
  <si>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</si>
  <si>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</si>
  <si>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</si>
  <si>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</si>
  <si>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</si>
  <si>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</si>
  <si>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</si>
  <si>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</si>
  <si>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</si>
  <si>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</si>
  <si>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</si>
  <si>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</si>
  <si>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</si>
  <si>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</si>
  <si>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</si>
  <si>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</si>
  <si>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</si>
  <si>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</si>
  <si>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</si>
  <si>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</si>
  <si>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</si>
  <si>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</si>
  <si>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</si>
  <si>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</si>
  <si>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</si>
  <si>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</si>
  <si>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</si>
  <si>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</si>
  <si>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</si>
  <si>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</si>
  <si>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</si>
  <si>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</si>
  <si>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</si>
  <si>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</si>
  <si>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</si>
  <si>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</si>
  <si>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</si>
  <si>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</si>
  <si>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</si>
  <si>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</si>
  <si>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</si>
  <si>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</si>
  <si>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</si>
  <si>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</si>
  <si>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</si>
  <si>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</si>
  <si>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</si>
  <si>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</si>
  <si>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</si>
  <si>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</si>
  <si>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</si>
  <si>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</si>
  <si>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</si>
  <si>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</si>
  <si>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</si>
  <si>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</si>
  <si>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</si>
  <si>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</si>
  <si>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</si>
  <si>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</si>
  <si>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</si>
  <si>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</si>
  <si>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</si>
  <si>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</si>
  <si>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</si>
  <si>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</si>
  <si>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</si>
  <si>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</si>
  <si>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</si>
  <si>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</si>
  <si>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</si>
  <si>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</si>
  <si>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</si>
  <si>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</si>
  <si>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</si>
  <si>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</si>
  <si>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</si>
  <si>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</si>
  <si>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</si>
  <si>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</si>
  <si>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</si>
  <si>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</si>
  <si>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</si>
  <si>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</si>
  <si>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</si>
  <si>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</si>
  <si>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</si>
  <si>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</si>
  <si>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</si>
  <si>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</si>
  <si>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</si>
  <si>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</si>
  <si>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</si>
  <si>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</si>
  <si>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</si>
  <si>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</si>
  <si>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</si>
  <si>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</si>
  <si>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</si>
  <si>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</si>
  <si>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</si>
  <si>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</si>
  <si>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</si>
  <si>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</si>
  <si>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</si>
  <si>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</si>
  <si>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</si>
  <si>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</si>
  <si>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</si>
  <si>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</si>
  <si>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</si>
  <si>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</si>
  <si>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</si>
  <si>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</si>
  <si>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</si>
  <si>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</si>
  <si>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</si>
  <si>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</si>
  <si>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</si>
  <si>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</si>
  <si>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</si>
  <si>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</si>
  <si>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</si>
  <si>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</si>
  <si>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</si>
  <si>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</si>
  <si>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</si>
  <si>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</si>
  <si>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</si>
  <si>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</si>
  <si>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</si>
  <si>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</si>
  <si>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</si>
  <si>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</si>
  <si>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</si>
  <si>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</si>
  <si>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</si>
  <si>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</si>
  <si>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</si>
  <si>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</si>
  <si>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</si>
  <si>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</si>
  <si>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</si>
  <si>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</si>
  <si>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</si>
  <si>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</si>
  <si>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</si>
  <si>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</si>
  <si>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</si>
  <si>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</si>
  <si>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</si>
  <si>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</si>
  <si>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</si>
  <si>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</si>
  <si>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</si>
  <si>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</si>
  <si>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</si>
  <si>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</si>
  <si>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</si>
  <si>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</si>
  <si>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</si>
  <si>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</si>
  <si>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</si>
  <si>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</si>
  <si>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</si>
  <si>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</si>
  <si>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</si>
  <si>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</si>
  <si>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</si>
  <si>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</si>
  <si>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</si>
  <si>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</si>
  <si>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</si>
  <si>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</si>
  <si>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</si>
  <si>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</si>
  <si>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</si>
  <si>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</si>
  <si>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</si>
  <si>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</si>
  <si>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</si>
  <si>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</si>
  <si>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</si>
  <si>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</si>
  <si>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</si>
  <si>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</si>
  <si>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</si>
  <si>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</si>
  <si>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</si>
  <si>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</si>
  <si>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</si>
  <si>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</si>
  <si>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</si>
  <si>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</si>
  <si>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</si>
  <si>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</si>
  <si>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</si>
  <si>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</si>
  <si>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</si>
  <si>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</si>
  <si>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</si>
  <si>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</si>
  <si>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</si>
  <si>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</si>
  <si>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</si>
  <si>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</si>
  <si>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</si>
  <si>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</si>
  <si>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</si>
  <si>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</si>
  <si>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</si>
  <si>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</si>
  <si>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</si>
  <si>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</si>
  <si>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</si>
  <si>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</si>
  <si>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</si>
  <si>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</si>
  <si>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</si>
  <si>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</si>
  <si>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</si>
  <si>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</si>
  <si>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</si>
  <si>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</si>
  <si>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</si>
  <si>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</si>
  <si>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</si>
  <si>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</si>
  <si>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</si>
  <si>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</si>
  <si>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</si>
  <si>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</si>
  <si>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</si>
  <si>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</si>
  <si>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</si>
  <si>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</si>
  <si>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</si>
  <si>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</si>
  <si>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</si>
  <si>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</si>
  <si>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</si>
  <si>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</si>
  <si>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</si>
  <si>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</si>
  <si>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</si>
  <si>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</si>
  <si>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</si>
  <si>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</si>
  <si>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</si>
  <si>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</si>
  <si>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</si>
  <si>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</si>
  <si>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</si>
  <si>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</si>
  <si>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</si>
  <si>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</si>
  <si>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</si>
  <si>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</si>
  <si>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</si>
  <si>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</si>
  <si>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</si>
  <si>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</si>
  <si>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</si>
  <si>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</si>
  <si>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</si>
  <si>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</si>
  <si>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</si>
  <si>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</si>
  <si>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</si>
  <si>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</si>
  <si>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</si>
  <si>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</si>
  <si>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</si>
  <si>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</si>
  <si>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</si>
  <si>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</si>
  <si>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</si>
  <si>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</si>
  <si>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</si>
  <si>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</si>
  <si>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</si>
  <si>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</si>
  <si>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</si>
  <si>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</si>
  <si>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</si>
  <si>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</si>
  <si>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</si>
  <si>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</si>
  <si>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</si>
  <si>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</si>
  <si>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</si>
  <si>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</si>
  <si>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</si>
  <si>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</si>
  <si>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</si>
  <si>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</si>
  <si>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</si>
  <si>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</si>
  <si>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</si>
  <si>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</si>
  <si>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</si>
  <si>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</si>
  <si>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</si>
  <si>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</si>
  <si>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</si>
  <si>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</si>
  <si>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</si>
  <si>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</si>
  <si>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</si>
  <si>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</si>
  <si>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</si>
  <si>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</si>
  <si>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</si>
  <si>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</si>
  <si>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</si>
  <si>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</si>
  <si>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</si>
  <si>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</si>
  <si>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</si>
  <si>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</si>
  <si>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</si>
  <si>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</si>
  <si>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</si>
  <si>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</si>
  <si>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</si>
  <si>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</si>
  <si>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</si>
  <si>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</si>
  <si>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</si>
  <si>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</si>
  <si>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</si>
  <si>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</si>
  <si>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</si>
  <si>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</si>
  <si>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</si>
  <si>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</si>
  <si>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</si>
  <si>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</si>
  <si>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</si>
  <si>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</si>
  <si>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</si>
  <si>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</si>
  <si>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</si>
  <si>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</si>
  <si>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</si>
  <si>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</si>
  <si>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</si>
  <si>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</si>
  <si>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</si>
  <si>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</si>
  <si>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</si>
  <si>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</si>
  <si>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</si>
  <si>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</si>
  <si>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</si>
  <si>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</si>
  <si>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</si>
  <si>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</si>
  <si>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</si>
  <si>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</si>
  <si>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</si>
  <si>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</si>
  <si>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</si>
  <si>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</si>
  <si>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</si>
  <si>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</si>
  <si>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</si>
  <si>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</si>
  <si>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</si>
  <si>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</si>
  <si>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</si>
  <si>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</si>
  <si>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</si>
  <si>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</si>
  <si>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</si>
  <si>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</si>
  <si>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</si>
  <si>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</si>
  <si>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</si>
  <si>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</si>
  <si>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</si>
  <si>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</si>
  <si>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</si>
  <si>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</si>
  <si>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</si>
  <si>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</si>
  <si>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</si>
  <si>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</si>
  <si>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</si>
  <si>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</si>
  <si>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</si>
  <si>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</si>
  <si>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</si>
  <si>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</si>
  <si>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</si>
  <si>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</si>
  <si>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</si>
  <si>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</si>
  <si>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</si>
  <si>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</si>
  <si>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</si>
  <si>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</si>
  <si>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</si>
  <si>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</si>
  <si>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</si>
  <si>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</si>
  <si>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</si>
  <si>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</si>
  <si>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</si>
  <si>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</si>
  <si>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</si>
  <si>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</si>
  <si>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</si>
  <si>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</si>
  <si>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</si>
  <si>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</si>
  <si>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</si>
  <si>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</si>
  <si>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</si>
  <si>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</si>
  <si>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</si>
  <si>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</si>
  <si>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</si>
  <si>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</si>
  <si>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</si>
  <si>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</si>
  <si>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</si>
  <si>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</si>
  <si>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</si>
  <si>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</si>
  <si>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</si>
  <si>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</si>
  <si>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</si>
  <si>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</si>
  <si>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</si>
  <si>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</si>
  <si>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</si>
  <si>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</si>
  <si>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</si>
  <si>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</si>
  <si>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</si>
  <si>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</si>
  <si>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</si>
  <si>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</si>
  <si>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</si>
  <si>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</si>
  <si>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</si>
  <si>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</si>
  <si>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</si>
  <si>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</si>
  <si>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</si>
  <si>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</si>
  <si>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</si>
  <si>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</si>
  <si>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</si>
  <si>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</si>
  <si>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</si>
  <si>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</si>
  <si>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</si>
  <si>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</si>
  <si>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</si>
  <si>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</si>
  <si>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</si>
  <si>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</si>
  <si>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</si>
  <si>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</si>
  <si>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</si>
  <si>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</si>
  <si>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</si>
  <si>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</si>
  <si>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</si>
  <si>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</si>
  <si>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</si>
  <si>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</si>
  <si>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</si>
  <si>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</si>
  <si>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</si>
  <si>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</si>
  <si>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</si>
  <si>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</si>
  <si>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</si>
  <si>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</si>
  <si>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</si>
  <si>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</si>
  <si>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</si>
  <si>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</si>
  <si>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</si>
  <si>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</si>
  <si>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</si>
  <si>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</si>
  <si>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</si>
  <si>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</si>
  <si>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</si>
  <si>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</si>
  <si>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</si>
  <si>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</si>
  <si>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</si>
  <si>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</si>
  <si>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</si>
  <si>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</si>
  <si>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</si>
  <si>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</si>
  <si>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</si>
  <si>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</si>
  <si>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</si>
  <si>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</si>
  <si>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</si>
  <si>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</si>
  <si>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</si>
  <si>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</si>
  <si>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</si>
  <si>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</si>
  <si>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</si>
  <si>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</si>
  <si>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</si>
  <si>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</si>
  <si>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</si>
  <si>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</si>
  <si>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</si>
  <si>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</si>
  <si>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</si>
  <si>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</si>
  <si>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</si>
  <si>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</si>
  <si>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</si>
  <si>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</si>
  <si>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</si>
  <si>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</si>
  <si>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</si>
  <si>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</si>
  <si>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</si>
  <si>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</si>
  <si>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</si>
  <si>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</si>
  <si>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</si>
  <si>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</si>
  <si>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</si>
  <si>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</si>
  <si>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</si>
  <si>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</si>
  <si>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</si>
  <si>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</si>
  <si>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</si>
  <si>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</si>
  <si>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</si>
  <si>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</si>
  <si>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</si>
  <si>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</si>
  <si>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</si>
  <si>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</si>
  <si>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</si>
  <si>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</si>
  <si>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</si>
  <si>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</si>
  <si>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</si>
  <si>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</si>
  <si>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</si>
  <si>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</si>
  <si>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</si>
  <si>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</si>
  <si>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</si>
  <si>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</si>
  <si>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</si>
  <si>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</si>
  <si>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</si>
  <si>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</si>
  <si>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</si>
  <si>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</si>
  <si>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</si>
  <si>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</si>
  <si>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</si>
  <si>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</si>
  <si>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</si>
  <si>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</si>
  <si>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</si>
  <si>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</si>
  <si>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</si>
  <si>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</si>
  <si>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</si>
  <si>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</si>
  <si>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</si>
  <si>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</si>
  <si>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</si>
  <si>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</si>
  <si>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</si>
  <si>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</si>
  <si>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</si>
  <si>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</si>
  <si>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</si>
  <si>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</si>
  <si>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</si>
  <si>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</si>
  <si>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</si>
  <si>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</si>
  <si>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</si>
  <si>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</si>
  <si>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</si>
  <si>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</si>
  <si>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</si>
  <si>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</si>
  <si>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</si>
  <si>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</si>
  <si>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</si>
  <si>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</si>
  <si>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</si>
  <si>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</si>
  <si>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</si>
  <si>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</si>
  <si>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</si>
  <si>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</si>
  <si>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</si>
  <si>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</si>
  <si>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</si>
  <si>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</si>
  <si>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</si>
  <si>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</si>
  <si>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</si>
  <si>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</si>
  <si>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</si>
  <si>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</si>
  <si>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</si>
  <si>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</si>
  <si>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</si>
  <si>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</si>
  <si>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</si>
  <si>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</si>
  <si>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</si>
  <si>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</si>
  <si>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</si>
  <si>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</si>
  <si>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</si>
  <si>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</si>
  <si>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</si>
  <si>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</si>
  <si>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</si>
  <si>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</si>
  <si>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</si>
  <si>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</si>
  <si>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</si>
  <si>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</si>
  <si>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</si>
  <si>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</si>
  <si>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</si>
  <si>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</si>
  <si>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</si>
  <si>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</si>
  <si>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</si>
  <si>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</si>
  <si>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</si>
  <si>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</si>
  <si>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</si>
  <si>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</si>
  <si>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</si>
  <si>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</si>
  <si>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</si>
  <si>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</si>
  <si>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</si>
  <si>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</si>
  <si>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</si>
  <si>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</si>
  <si>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</si>
  <si>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</si>
  <si>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</si>
  <si>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</si>
  <si>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</si>
  <si>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</si>
  <si>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</si>
  <si>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</si>
  <si>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</si>
  <si>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</si>
  <si>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</si>
  <si>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</si>
  <si>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</si>
  <si>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</si>
  <si>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</si>
  <si>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</si>
  <si>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</si>
  <si>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</si>
  <si>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</si>
  <si>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</si>
  <si>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</si>
  <si>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</si>
  <si>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</si>
  <si>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</si>
  <si>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</si>
  <si>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</si>
  <si>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</si>
  <si>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</si>
  <si>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</si>
  <si>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</si>
  <si>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</si>
  <si>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</si>
  <si>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</si>
  <si>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</si>
  <si>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</si>
  <si>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</si>
  <si>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</si>
  <si>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</si>
  <si>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</si>
  <si>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</si>
  <si>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</si>
  <si>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</si>
  <si>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</si>
  <si>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</si>
  <si>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</si>
  <si>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</si>
  <si>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</si>
  <si>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</si>
  <si>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</si>
  <si>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</si>
  <si>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</si>
  <si>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</si>
  <si>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</si>
  <si>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</si>
  <si>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</si>
  <si>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</si>
  <si>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</si>
  <si>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</si>
  <si>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</si>
  <si>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</si>
  <si>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</si>
  <si>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</si>
  <si>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</si>
  <si>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</si>
  <si>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</si>
  <si>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</si>
  <si>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</si>
  <si>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</si>
  <si>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</si>
  <si>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</si>
  <si>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</si>
  <si>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</si>
  <si>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</si>
  <si>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</si>
  <si>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</si>
  <si>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</si>
  <si>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</si>
  <si>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</si>
  <si>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</si>
  <si>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</si>
  <si>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</si>
  <si>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</si>
  <si>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</si>
  <si>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</si>
  <si>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</si>
  <si>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</si>
  <si>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</si>
  <si>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</si>
  <si>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</si>
  <si>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</si>
  <si>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</si>
  <si>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</si>
  <si>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</si>
  <si>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</si>
  <si>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</si>
  <si>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</si>
  <si>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</si>
  <si>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</si>
  <si>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</si>
  <si>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</si>
  <si>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</si>
  <si>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</si>
  <si>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</si>
  <si>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</si>
  <si>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</si>
  <si>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</si>
  <si>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</si>
  <si>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</si>
  <si>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</si>
  <si>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</si>
  <si>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</si>
  <si>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</si>
  <si>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</si>
  <si>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</si>
  <si>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</si>
  <si>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</si>
  <si>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</si>
  <si>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</si>
  <si>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</si>
  <si>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</si>
  <si>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</si>
  <si>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</si>
  <si>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</si>
  <si>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</si>
  <si>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</si>
  <si>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</si>
  <si>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</si>
  <si>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</si>
  <si>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</si>
  <si>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</si>
  <si>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</si>
  <si>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</si>
  <si>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</si>
  <si>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</si>
  <si>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</si>
  <si>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</si>
  <si>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</si>
  <si>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</si>
  <si>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</si>
  <si>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</si>
  <si>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</si>
  <si>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</si>
  <si>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</si>
  <si>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</si>
  <si>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</si>
  <si>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</si>
  <si>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</si>
  <si>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</si>
  <si>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</si>
  <si>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</si>
  <si>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</si>
  <si>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</si>
  <si>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</si>
  <si>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</si>
  <si>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</si>
  <si>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</si>
  <si>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</si>
  <si>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</si>
  <si>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</si>
  <si>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</si>
  <si>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</si>
  <si>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</si>
  <si>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</si>
  <si>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</si>
  <si>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</si>
  <si>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</si>
  <si>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</si>
  <si>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</si>
  <si>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</si>
  <si>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</si>
  <si>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</si>
  <si>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</si>
  <si>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</si>
  <si>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</si>
  <si>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</si>
  <si>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</si>
  <si>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</si>
  <si>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</si>
  <si>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</si>
  <si>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</si>
  <si>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</si>
  <si>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</si>
  <si>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</si>
  <si>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</si>
  <si>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</si>
  <si>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</si>
  <si>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</si>
  <si>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</si>
  <si>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</si>
  <si>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</si>
  <si>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</si>
  <si>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</si>
  <si>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</si>
  <si>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</si>
  <si>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</si>
  <si>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</si>
  <si>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</si>
  <si>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</si>
  <si>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</si>
  <si>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</si>
  <si>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</si>
  <si>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</si>
  <si>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</si>
  <si>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</si>
  <si>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</si>
  <si>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</si>
  <si>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</si>
  <si>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</si>
  <si>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</si>
  <si>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</si>
  <si>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</si>
  <si>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</si>
  <si>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</si>
  <si>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</si>
  <si>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</si>
  <si>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</si>
  <si>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</si>
  <si>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</si>
  <si>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</si>
  <si>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</si>
  <si>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</si>
  <si>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</si>
  <si>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</si>
  <si>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</si>
  <si>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</si>
  <si>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</si>
  <si>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</si>
  <si>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</si>
  <si>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</si>
  <si>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</si>
  <si>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</si>
  <si>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</si>
  <si>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</si>
  <si>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</si>
  <si>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</si>
  <si>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</si>
  <si>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</si>
  <si>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</si>
  <si>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</si>
  <si>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</si>
  <si>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</si>
  <si>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</si>
  <si>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</si>
  <si>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</si>
  <si>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</si>
  <si>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</si>
  <si>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</si>
  <si>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</si>
  <si>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</si>
  <si>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</si>
  <si>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</si>
  <si>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</si>
  <si>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</si>
  <si>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</si>
  <si>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</si>
  <si>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</si>
  <si>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</si>
  <si>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</si>
  <si>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</si>
  <si>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</si>
  <si>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</si>
  <si>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</si>
  <si>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</si>
  <si>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</si>
  <si>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</si>
  <si>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</si>
  <si>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</si>
  <si>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</si>
  <si>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</si>
  <si>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</si>
  <si>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</si>
  <si>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</si>
  <si>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</si>
  <si>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</si>
  <si>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</si>
  <si>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</si>
  <si>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</si>
  <si>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</si>
  <si>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</si>
  <si>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</si>
  <si>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</si>
  <si>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</si>
  <si>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</si>
  <si>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</si>
  <si>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</si>
  <si>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</si>
  <si>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</si>
  <si>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</si>
  <si>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</si>
  <si>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</si>
  <si>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</si>
  <si>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</si>
  <si>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</si>
  <si>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</si>
  <si>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</si>
  <si>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</si>
  <si>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</si>
  <si>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</si>
  <si>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</si>
  <si>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</si>
  <si>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</si>
  <si>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</si>
  <si>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</si>
  <si>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</si>
  <si>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</si>
  <si>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</si>
  <si>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</si>
  <si>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</si>
  <si>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</si>
  <si>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</si>
  <si>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</si>
  <si>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</si>
  <si>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</si>
  <si>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</si>
  <si>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</si>
  <si>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</si>
  <si>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</si>
  <si>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</si>
  <si>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</si>
  <si>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</si>
  <si>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</si>
  <si>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</si>
  <si>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</si>
  <si>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</si>
  <si>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</si>
  <si>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</si>
  <si>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</si>
  <si>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</si>
  <si>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</si>
  <si>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</si>
  <si>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</si>
  <si>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</si>
  <si>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</si>
  <si>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</si>
  <si>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</si>
  <si>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</si>
  <si>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</si>
  <si>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</si>
  <si>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</si>
  <si>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</si>
  <si>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</si>
  <si>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</si>
  <si>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</si>
  <si>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</si>
  <si>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</si>
  <si>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</si>
  <si>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</si>
  <si>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</si>
  <si>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</si>
  <si>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</si>
  <si>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</si>
  <si>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</si>
  <si>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</si>
  <si>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</si>
  <si>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</si>
  <si>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</si>
  <si>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</si>
  <si>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</si>
  <si>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</si>
  <si>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</si>
  <si>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</si>
  <si>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</si>
  <si>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</si>
  <si>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</si>
  <si>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</si>
  <si>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</si>
  <si>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</si>
  <si>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</si>
  <si>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</si>
  <si>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</si>
  <si>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</si>
  <si>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</si>
  <si>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</si>
  <si>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</si>
  <si>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</si>
  <si>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</si>
  <si>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</si>
  <si>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</si>
  <si>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</si>
  <si>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</si>
  <si>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</si>
  <si>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</si>
  <si>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</si>
  <si>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</si>
  <si>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</si>
  <si>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</si>
  <si>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</si>
  <si>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</si>
  <si>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</si>
  <si>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</si>
  <si>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</si>
  <si>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</si>
  <si>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</si>
  <si>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</si>
  <si>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</si>
  <si>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</si>
  <si>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</si>
  <si>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</si>
  <si>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</si>
  <si>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</si>
  <si>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</si>
  <si>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</si>
  <si>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</si>
  <si>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</si>
  <si>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</si>
  <si>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</si>
  <si>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</si>
  <si>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</si>
  <si>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</si>
  <si>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</si>
  <si>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</si>
  <si>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</si>
  <si>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</si>
  <si>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</si>
  <si>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</si>
  <si>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</si>
  <si>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</si>
  <si>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</si>
  <si>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</si>
  <si>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</si>
  <si>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</si>
  <si>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</si>
  <si>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</si>
  <si>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</si>
  <si>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</si>
  <si>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</si>
  <si>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</si>
  <si>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</si>
  <si>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</si>
  <si>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</si>
  <si>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</si>
  <si>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</si>
  <si>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</si>
  <si>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</si>
  <si>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</si>
  <si>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</si>
  <si>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</si>
  <si>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</si>
  <si>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</si>
  <si>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</si>
  <si>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</si>
  <si>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</si>
  <si>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</si>
  <si>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</si>
  <si>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</si>
  <si>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</si>
  <si>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</si>
  <si>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</si>
  <si>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</si>
  <si>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</si>
  <si>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</si>
  <si>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</si>
  <si>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</si>
  <si>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</si>
  <si>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</si>
  <si>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</si>
  <si>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</si>
  <si>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</si>
  <si>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</si>
  <si>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</si>
  <si>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</si>
  <si>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</si>
  <si>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</si>
  <si>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</si>
  <si>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</si>
  <si>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</si>
  <si>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</si>
  <si>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</si>
  <si>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</si>
  <si>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</si>
  <si>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</si>
  <si>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</si>
  <si>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</si>
  <si>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</si>
  <si>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</si>
  <si>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</si>
  <si>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</si>
  <si>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</si>
  <si>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</si>
  <si>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</si>
  <si>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</si>
  <si>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</si>
  <si>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</si>
  <si>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</si>
  <si>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</si>
  <si>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</si>
  <si>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</si>
  <si>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</si>
  <si>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</si>
  <si>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</si>
  <si>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</si>
  <si>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</si>
  <si>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</si>
  <si>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</si>
  <si>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</si>
  <si>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</si>
  <si>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</si>
  <si>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</si>
  <si>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</si>
  <si>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</si>
  <si>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</si>
  <si>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</si>
  <si>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</si>
  <si>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</si>
  <si>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</si>
  <si>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</si>
  <si>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</si>
  <si>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</si>
  <si>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</si>
  <si>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</si>
  <si>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</si>
  <si>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</si>
  <si>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</si>
  <si>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</si>
  <si>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</si>
  <si>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</si>
  <si>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</si>
  <si>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</si>
  <si>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</si>
  <si>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</si>
  <si>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</si>
  <si>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</si>
  <si>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</si>
  <si>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</si>
  <si>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</si>
  <si>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</si>
  <si>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</si>
  <si>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</si>
  <si>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</si>
  <si>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</si>
  <si>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</si>
  <si>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</si>
  <si>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</si>
  <si>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</si>
  <si>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</si>
  <si>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</si>
  <si>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</si>
  <si>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</si>
  <si>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</si>
  <si>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</si>
  <si>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</si>
  <si>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</si>
  <si>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</si>
  <si>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</si>
  <si>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</si>
  <si>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</si>
  <si>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</si>
  <si>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</si>
  <si>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</si>
  <si>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</si>
  <si>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</si>
  <si>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</si>
  <si>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</si>
  <si>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</si>
  <si>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</si>
  <si>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</si>
  <si>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</si>
  <si>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</si>
  <si>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</si>
  <si>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</si>
  <si>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</si>
  <si>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</si>
  <si>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</si>
  <si>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</si>
  <si>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</si>
  <si>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</si>
  <si>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</si>
  <si>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</si>
  <si>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</si>
  <si>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</si>
  <si>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</si>
  <si>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</si>
  <si>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</si>
  <si>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</si>
  <si>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</si>
  <si>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</si>
  <si>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</si>
  <si>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</si>
  <si>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</si>
  <si>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</si>
  <si>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</si>
  <si>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</si>
  <si>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</si>
  <si>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</si>
  <si>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</si>
  <si>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</si>
  <si>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</si>
  <si>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</si>
  <si>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</si>
  <si>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</si>
  <si>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</si>
  <si>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</si>
  <si>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</si>
  <si>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</si>
  <si>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</si>
  <si>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</si>
  <si>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</si>
  <si>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</si>
  <si>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</si>
  <si>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</si>
  <si>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</si>
  <si>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</si>
  <si>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</si>
  <si>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</si>
  <si>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</si>
  <si>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</si>
  <si>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</si>
  <si>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</si>
  <si>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</si>
  <si>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</si>
  <si>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</si>
  <si>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</si>
  <si>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</si>
  <si>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</si>
  <si>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</si>
  <si>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</si>
  <si>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</si>
  <si>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</si>
  <si>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</si>
  <si>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</si>
  <si>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</si>
  <si>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</si>
  <si>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</si>
  <si>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</si>
  <si>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</si>
  <si>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</si>
  <si>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</si>
  <si>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</si>
  <si>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</si>
  <si>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</si>
  <si>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</si>
  <si>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</si>
  <si>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</si>
  <si>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</si>
  <si>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</si>
  <si>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</si>
  <si>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</si>
  <si>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</si>
  <si>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</si>
  <si>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</si>
  <si>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</si>
  <si>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</si>
  <si>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</si>
  <si>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</si>
  <si>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</si>
  <si>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</si>
  <si>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</si>
  <si>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</si>
  <si>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</si>
  <si>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</si>
  <si>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</si>
  <si>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</si>
  <si>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</si>
  <si>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</si>
  <si>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</si>
  <si>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</si>
  <si>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</si>
  <si>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</si>
  <si>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</si>
  <si>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</si>
  <si>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</si>
  <si>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</si>
  <si>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</si>
  <si>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</si>
  <si>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</si>
  <si>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</si>
  <si>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</si>
  <si>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</si>
  <si>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</si>
  <si>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</si>
  <si>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</si>
  <si>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</si>
  <si>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</si>
  <si>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</si>
  <si>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</si>
  <si>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</si>
  <si>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</si>
  <si>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</si>
  <si>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</si>
  <si>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</si>
  <si>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</si>
  <si>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</si>
  <si>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</si>
  <si>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</si>
  <si>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</si>
  <si>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</si>
  <si>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</si>
  <si>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</si>
  <si>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</si>
  <si>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</si>
  <si>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</si>
  <si>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</si>
  <si>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</si>
  <si>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</si>
  <si>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</si>
  <si>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</si>
  <si>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</si>
  <si>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</si>
  <si>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</si>
  <si>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</si>
  <si>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</si>
  <si>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</si>
  <si>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</si>
  <si>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</si>
  <si>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</si>
  <si>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</si>
  <si>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</si>
  <si>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</si>
  <si>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</si>
  <si>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</si>
  <si>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</si>
  <si>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</si>
  <si>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</si>
  <si>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</si>
  <si>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</si>
  <si>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</si>
  <si>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</si>
  <si>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</si>
  <si>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</si>
  <si>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</si>
  <si>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</si>
  <si>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</si>
  <si>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</si>
  <si>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</si>
  <si>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</si>
  <si>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</si>
  <si>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</si>
  <si>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</si>
  <si>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</si>
  <si>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</si>
  <si>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</si>
  <si>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</si>
  <si>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</si>
  <si>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</si>
  <si>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</si>
  <si>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</si>
  <si>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</si>
  <si>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</si>
  <si>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</si>
  <si>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</si>
  <si>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</si>
  <si>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</si>
  <si>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</si>
  <si>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</si>
  <si>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</si>
  <si>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</si>
  <si>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</si>
  <si>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</si>
  <si>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</si>
  <si>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</si>
  <si>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</si>
  <si>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</si>
  <si>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</si>
  <si>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</si>
  <si>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</si>
  <si>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</si>
  <si>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</si>
  <si>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</si>
  <si>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</si>
  <si>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</si>
  <si>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</si>
  <si>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</si>
  <si>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</si>
  <si>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</si>
  <si>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</si>
  <si>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</si>
  <si>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</si>
  <si>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</si>
  <si>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</si>
  <si>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</si>
  <si>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</si>
  <si>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</si>
  <si>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</si>
  <si>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</si>
  <si>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</si>
  <si>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</si>
  <si>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</si>
  <si>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</si>
  <si>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</si>
  <si>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</si>
  <si>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</si>
  <si>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</si>
  <si>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</si>
  <si>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</si>
  <si>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</si>
  <si>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</si>
  <si>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</si>
  <si>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</si>
  <si>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</si>
  <si>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</si>
  <si>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</si>
  <si>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</si>
  <si>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</si>
  <si>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</si>
  <si>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</si>
  <si>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</si>
  <si>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</si>
  <si>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</si>
  <si>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</si>
  <si>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</si>
  <si>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</si>
  <si>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</si>
  <si>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</si>
  <si>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</si>
  <si>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</si>
  <si>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</si>
  <si>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</si>
  <si>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</si>
  <si>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</si>
  <si>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</si>
  <si>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</si>
  <si>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</si>
  <si>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</si>
  <si>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</si>
  <si>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</si>
  <si>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</si>
  <si>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</si>
  <si>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</si>
  <si>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</si>
  <si>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</si>
  <si>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</si>
  <si>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</si>
  <si>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</si>
  <si>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</si>
  <si>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</si>
  <si>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</si>
  <si>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</si>
  <si>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</si>
  <si>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</si>
  <si>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</si>
  <si>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</si>
  <si>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</si>
  <si>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</si>
  <si>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</si>
  <si>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</si>
  <si>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</si>
  <si>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</si>
  <si>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</si>
  <si>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</si>
  <si>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</si>
  <si>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</si>
  <si>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</si>
  <si>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</si>
  <si>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</si>
  <si>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</si>
  <si>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</si>
  <si>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</si>
  <si>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</si>
  <si>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</si>
  <si>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</si>
  <si>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</si>
  <si>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</si>
  <si>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</si>
  <si>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</si>
  <si>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</si>
  <si>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</si>
  <si>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</si>
  <si>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</si>
  <si>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</si>
  <si>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</si>
  <si>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</si>
  <si>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</si>
  <si>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</si>
  <si>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</si>
  <si>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</si>
  <si>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</si>
  <si>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</si>
  <si>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</si>
  <si>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</si>
  <si>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</si>
  <si>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</si>
  <si>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</si>
  <si>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</si>
  <si>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</si>
  <si>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</si>
  <si>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</si>
  <si>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</si>
  <si>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</si>
  <si>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</si>
  <si>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</si>
  <si>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</si>
  <si>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</si>
  <si>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</si>
  <si>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</si>
  <si>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</si>
  <si>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</si>
  <si>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</si>
  <si>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</si>
  <si>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</si>
  <si>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</si>
  <si>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</si>
  <si>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</si>
  <si>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</si>
  <si>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</si>
  <si>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</si>
  <si>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</si>
  <si>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</si>
  <si>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</si>
  <si>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</si>
  <si>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</si>
  <si>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</si>
  <si>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</si>
  <si>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</si>
  <si>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</si>
  <si>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</si>
  <si>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</si>
  <si>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</si>
  <si>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</si>
  <si>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</si>
  <si>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</si>
  <si>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</si>
  <si>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</si>
  <si>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</si>
  <si>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</si>
  <si>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</si>
  <si>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</si>
  <si>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</si>
  <si>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</si>
  <si>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</si>
  <si>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</si>
  <si>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</si>
  <si>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</si>
  <si>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</si>
  <si>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</si>
  <si>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</si>
  <si>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</si>
  <si>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</si>
  <si>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</si>
  <si>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</si>
  <si>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</si>
  <si>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</si>
  <si>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</si>
  <si>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</si>
  <si>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</si>
  <si>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</si>
  <si>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</si>
  <si>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</si>
  <si>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</si>
  <si>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</si>
  <si>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</si>
  <si>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</si>
  <si>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</si>
  <si>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</si>
  <si>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</si>
  <si>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</si>
  <si>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</si>
  <si>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</si>
  <si>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</si>
  <si>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</si>
  <si>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</si>
  <si>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</si>
  <si>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</si>
  <si>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</si>
  <si>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</si>
  <si>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</si>
  <si>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</si>
  <si>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</si>
  <si>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</si>
  <si>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</si>
  <si>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</si>
  <si>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</si>
  <si>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</si>
  <si>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</si>
  <si>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</si>
  <si>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</si>
  <si>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</si>
  <si>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</si>
  <si>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</si>
  <si>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</si>
  <si>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</si>
  <si>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</si>
  <si>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</si>
  <si>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</si>
  <si>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</si>
  <si>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</si>
  <si>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</si>
  <si>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</si>
  <si>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</si>
  <si>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</si>
  <si>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</si>
  <si>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</si>
  <si>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</si>
  <si>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</si>
  <si>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</si>
  <si>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</si>
  <si>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</si>
  <si>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</si>
  <si>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</si>
  <si>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</si>
  <si>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</si>
  <si>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</si>
  <si>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</si>
  <si>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</si>
  <si>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</si>
  <si>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</si>
  <si>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</si>
  <si>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</si>
  <si>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</si>
  <si>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</si>
  <si>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</si>
  <si>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</si>
  <si>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</si>
  <si>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</si>
  <si>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</si>
  <si>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</si>
  <si>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</si>
  <si>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</si>
  <si>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</si>
  <si>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</si>
  <si>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</si>
  <si>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</si>
  <si>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</si>
  <si>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</si>
  <si>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</si>
  <si>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</si>
  <si>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</si>
  <si>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</si>
  <si>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</si>
  <si>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</si>
  <si>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</si>
  <si>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</si>
  <si>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</si>
  <si>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</si>
  <si>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</si>
  <si>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</si>
  <si>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</si>
  <si>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</si>
  <si>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</si>
  <si>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</si>
  <si>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</si>
  <si>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</si>
  <si>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</si>
  <si>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</si>
  <si>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</si>
  <si>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</si>
  <si>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</si>
  <si>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</si>
  <si>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</si>
  <si>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</si>
  <si>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</si>
  <si>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</si>
  <si>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</si>
  <si>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</si>
  <si>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</si>
  <si>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</si>
  <si>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</si>
  <si>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</si>
  <si>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</si>
  <si>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</si>
  <si>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</si>
  <si>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</si>
  <si>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</si>
  <si>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</si>
  <si>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</si>
  <si>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</si>
  <si>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</si>
  <si>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</si>
  <si>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</si>
  <si>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</si>
  <si>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</si>
  <si>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</si>
  <si>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</si>
  <si>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</si>
  <si>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</si>
  <si>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</si>
  <si>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</si>
  <si>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</si>
  <si>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</si>
  <si>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</si>
  <si>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</si>
  <si>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</si>
  <si>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</si>
  <si>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</si>
  <si>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</si>
  <si>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</si>
  <si>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</si>
  <si>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</si>
  <si>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</si>
  <si>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</si>
  <si>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</si>
  <si>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</si>
  <si>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</si>
  <si>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</si>
  <si>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</si>
  <si>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</si>
  <si>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</si>
  <si>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</si>
  <si>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</si>
  <si>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</si>
  <si>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</si>
  <si>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</si>
  <si>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</si>
  <si>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</si>
  <si>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</si>
  <si>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</si>
  <si>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</si>
  <si>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</si>
  <si>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</si>
  <si>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</si>
  <si>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</si>
  <si>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</si>
  <si>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</si>
  <si>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</si>
  <si>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</si>
  <si>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</si>
  <si>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</si>
  <si>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</si>
  <si>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</si>
  <si>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</si>
  <si>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</si>
  <si>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</si>
  <si>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</si>
  <si>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</si>
  <si>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</si>
  <si>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</si>
  <si>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</si>
  <si>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</si>
  <si>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</si>
  <si>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</si>
  <si>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</si>
  <si>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</si>
  <si>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</si>
  <si>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</si>
  <si>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</si>
  <si>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</si>
  <si>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</si>
  <si>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</si>
  <si>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</si>
  <si>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</si>
  <si>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</si>
  <si>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</si>
  <si>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</si>
  <si>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</si>
  <si>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</si>
  <si>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</si>
  <si>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</si>
  <si>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</si>
  <si>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</si>
  <si>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</si>
  <si>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</si>
  <si>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</si>
  <si>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</si>
  <si>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</si>
  <si>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</si>
  <si>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</si>
  <si>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</si>
  <si>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</si>
  <si>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</si>
  <si>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</si>
  <si>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</si>
  <si>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</si>
  <si>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</si>
  <si>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</si>
  <si>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</si>
  <si>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</si>
  <si>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</si>
  <si>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</si>
  <si>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</si>
  <si>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</si>
  <si>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</si>
  <si>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</si>
  <si>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</si>
  <si>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</si>
  <si>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</si>
  <si>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</si>
  <si>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</si>
  <si>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</si>
  <si>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</si>
  <si>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</si>
  <si>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</si>
  <si>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</si>
  <si>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</si>
  <si>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</si>
  <si>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</si>
  <si>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</si>
  <si>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</si>
  <si>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</si>
  <si>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</si>
  <si>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</si>
  <si>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</si>
  <si>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</si>
  <si>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</si>
  <si>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</si>
  <si>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</si>
  <si>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</si>
  <si>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</si>
  <si>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</si>
  <si>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</si>
  <si>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</si>
  <si>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</si>
  <si>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</si>
  <si>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</si>
  <si>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</si>
  <si>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</si>
  <si>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</si>
  <si>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</si>
  <si>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</si>
  <si>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</si>
  <si>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</si>
  <si>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</si>
  <si>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</si>
  <si>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</si>
  <si>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</si>
  <si>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</si>
  <si>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</si>
  <si>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</si>
  <si>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</si>
  <si>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</si>
  <si>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</si>
  <si>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</si>
  <si>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</si>
  <si>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</si>
  <si>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</si>
  <si>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</si>
  <si>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</si>
  <si>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</si>
  <si>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</si>
  <si>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</si>
  <si>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</si>
  <si>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</si>
  <si>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</si>
  <si>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</si>
  <si>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</si>
  <si>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</si>
  <si>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</si>
  <si>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</si>
  <si>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</si>
  <si>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</si>
  <si>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</si>
  <si>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</si>
  <si>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</si>
  <si>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</si>
  <si>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</si>
  <si>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</si>
  <si>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</si>
  <si>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</si>
  <si>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</si>
  <si>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</si>
  <si>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</si>
  <si>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</si>
  <si>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</si>
  <si>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</si>
  <si>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</si>
  <si>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</si>
  <si>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</si>
  <si>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</si>
  <si>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</si>
  <si>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</si>
  <si>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</si>
  <si>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</si>
  <si>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</si>
  <si>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</si>
  <si>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</si>
  <si>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</si>
  <si>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</si>
  <si>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</si>
  <si>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</si>
  <si>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</si>
  <si>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</si>
  <si>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</si>
  <si>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</si>
  <si>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</si>
  <si>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</si>
  <si>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</si>
  <si>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</si>
  <si>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</si>
  <si>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</si>
  <si>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</si>
  <si>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</si>
  <si>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</si>
  <si>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</si>
  <si>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</si>
  <si>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</si>
  <si>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</si>
  <si>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</si>
  <si>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</si>
  <si>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</si>
  <si>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</si>
  <si>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</si>
  <si>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</si>
  <si>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</si>
  <si>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</si>
  <si>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</si>
  <si>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</si>
  <si>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</si>
  <si>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</si>
  <si>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</si>
  <si>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</si>
  <si>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</si>
  <si>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</si>
  <si>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</si>
  <si>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</si>
  <si>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</si>
  <si>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</si>
  <si>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</si>
  <si>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</si>
  <si>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</si>
  <si>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</si>
  <si>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</si>
  <si>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</si>
  <si>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</si>
  <si>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</si>
  <si>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</si>
  <si>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</si>
  <si>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</si>
  <si>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</si>
  <si>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</si>
  <si>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</si>
  <si>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</si>
  <si>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</si>
  <si>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</si>
  <si>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</si>
  <si>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</si>
  <si>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</si>
  <si>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</si>
  <si>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</si>
  <si>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</si>
  <si>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</si>
  <si>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</si>
  <si>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</si>
  <si>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</si>
  <si>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</si>
  <si>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</si>
  <si>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</si>
  <si>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</si>
  <si>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</si>
  <si>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</si>
  <si>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</si>
  <si>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</si>
  <si>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</si>
  <si>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</si>
  <si>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</si>
  <si>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</si>
  <si>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</si>
  <si>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</si>
  <si>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</si>
  <si>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</si>
  <si>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</si>
  <si>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</si>
  <si>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</si>
  <si>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</si>
  <si>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</si>
  <si>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</si>
  <si>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</si>
  <si>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</si>
  <si>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</si>
  <si>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</si>
  <si>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</si>
  <si>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</si>
  <si>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</si>
  <si>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</si>
  <si>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</si>
  <si>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</si>
  <si>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</si>
  <si>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</si>
  <si>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</si>
  <si>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</si>
  <si>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</si>
  <si>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</si>
  <si>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</si>
  <si>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</si>
  <si>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</si>
  <si>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</si>
  <si>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</si>
  <si>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</si>
  <si>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</si>
  <si>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</si>
  <si>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</si>
  <si>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</si>
  <si>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</si>
  <si>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</si>
  <si>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</si>
  <si>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</si>
  <si>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</si>
  <si>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</si>
  <si>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</si>
  <si>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</si>
  <si>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</si>
  <si>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</si>
  <si>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</si>
  <si>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</si>
  <si>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</si>
  <si>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</si>
  <si>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</si>
  <si>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</si>
  <si>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</si>
  <si>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</si>
  <si>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</si>
  <si>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</si>
  <si>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</si>
  <si>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</si>
  <si>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</si>
  <si>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</si>
  <si>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</si>
  <si>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</si>
  <si>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</si>
  <si>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</si>
  <si>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</si>
  <si>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</si>
  <si>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</si>
  <si>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</si>
  <si>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</si>
  <si>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</si>
  <si>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</si>
  <si>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</si>
  <si>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</si>
  <si>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</si>
  <si>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</si>
  <si>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</si>
  <si>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</si>
  <si>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</si>
  <si>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</si>
  <si>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</si>
  <si>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</si>
  <si>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</si>
  <si>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</si>
  <si>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</si>
  <si>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</si>
  <si>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</si>
  <si>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</si>
  <si>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</si>
  <si>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</si>
  <si>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</si>
  <si>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</si>
  <si>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</si>
  <si>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</si>
  <si>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</si>
  <si>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</si>
  <si>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</si>
  <si>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</si>
  <si>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</si>
  <si>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</si>
  <si>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</si>
  <si>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</si>
  <si>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</si>
  <si>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</si>
  <si>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</si>
  <si>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</si>
  <si>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</si>
  <si>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</si>
  <si>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</si>
  <si>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</si>
  <si>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</si>
  <si>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</si>
  <si>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</si>
  <si>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</si>
  <si>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</si>
  <si>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</si>
  <si>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</si>
  <si>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</si>
  <si>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</si>
  <si>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</si>
  <si>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</si>
  <si>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</si>
  <si>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</si>
  <si>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</si>
  <si>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</si>
  <si>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</si>
  <si>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</si>
  <si>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</si>
  <si>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</si>
  <si>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</si>
  <si>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</si>
  <si>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</si>
  <si>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</si>
  <si>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</si>
  <si>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</si>
  <si>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</si>
  <si>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</si>
  <si>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</si>
  <si>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</si>
  <si>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</si>
  <si>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</si>
  <si>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</si>
  <si>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</si>
  <si>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</si>
  <si>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</si>
  <si>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</si>
  <si>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</si>
  <si>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</si>
  <si>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</si>
  <si>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</si>
  <si>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</si>
  <si>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</si>
  <si>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</si>
  <si>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</si>
  <si>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</si>
  <si>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</si>
  <si>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</si>
  <si>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</si>
  <si>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</si>
  <si>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</si>
  <si>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</si>
  <si>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</si>
  <si>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</si>
  <si>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</si>
  <si>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</si>
  <si>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</si>
  <si>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</si>
  <si>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</si>
  <si>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</si>
  <si>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</si>
  <si>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</si>
  <si>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</si>
  <si>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</si>
  <si>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</si>
  <si>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</si>
  <si>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</si>
  <si>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</si>
  <si>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</si>
  <si>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</si>
  <si>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</si>
  <si>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</si>
  <si>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</si>
  <si>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</si>
  <si>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</si>
  <si>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</si>
  <si>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</si>
  <si>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</si>
  <si>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</si>
  <si>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</si>
  <si>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</si>
  <si>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</si>
  <si>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</si>
  <si>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</si>
  <si>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</si>
  <si>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</si>
  <si>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</si>
  <si>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</si>
  <si>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</si>
  <si>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</si>
  <si>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</si>
  <si>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</si>
  <si>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</si>
  <si>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</si>
  <si>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</si>
  <si>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</si>
  <si>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</si>
  <si>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</si>
  <si>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</si>
  <si>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</si>
  <si>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</si>
  <si>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</si>
  <si>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</si>
  <si>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</si>
  <si>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</si>
  <si>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</si>
  <si>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</si>
  <si>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</si>
  <si>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</si>
  <si>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</si>
  <si>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</si>
  <si>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</si>
  <si>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</si>
  <si>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</si>
  <si>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</si>
  <si>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</si>
  <si>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</si>
  <si>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</si>
  <si>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</si>
  <si>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</si>
  <si>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</si>
  <si>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</si>
  <si>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</si>
  <si>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</si>
  <si>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</si>
  <si>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</si>
  <si>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</si>
  <si>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</si>
  <si>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</si>
  <si>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</si>
  <si>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</si>
  <si>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</si>
  <si>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</si>
  <si>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</si>
  <si>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</si>
  <si>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</si>
  <si>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</si>
  <si>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</si>
  <si>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</si>
  <si>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</si>
  <si>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</si>
  <si>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</si>
  <si>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</si>
  <si>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</si>
  <si>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</si>
  <si>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</si>
  <si>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</si>
  <si>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</si>
  <si>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</si>
  <si>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</si>
  <si>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</si>
  <si>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</si>
  <si>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</si>
  <si>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</si>
  <si>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</si>
  <si>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</si>
  <si>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</si>
  <si>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</si>
  <si>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</si>
  <si>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</si>
  <si>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</si>
  <si>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</si>
  <si>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</si>
  <si>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</si>
  <si>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</si>
  <si>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</si>
  <si>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</si>
  <si>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</si>
  <si>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</si>
  <si>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</si>
  <si>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</si>
  <si>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</si>
  <si>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</si>
  <si>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</si>
  <si>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</si>
  <si>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</si>
  <si>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</si>
  <si>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</si>
  <si>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</si>
  <si>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</si>
  <si>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</si>
  <si>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</si>
  <si>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</si>
  <si>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</si>
  <si>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</si>
  <si>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</si>
  <si>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</si>
  <si>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</si>
  <si>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</si>
  <si>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</si>
  <si>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</si>
  <si>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</si>
  <si>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</si>
  <si>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</si>
  <si>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</si>
  <si>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</si>
  <si>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</si>
  <si>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</si>
  <si>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</si>
  <si>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</si>
  <si>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</si>
  <si>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</si>
  <si>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</si>
  <si>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</si>
  <si>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</si>
  <si>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</si>
  <si>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</si>
  <si>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</si>
  <si>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</si>
  <si>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</si>
  <si>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</si>
  <si>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</si>
  <si>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</si>
  <si>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</si>
  <si>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</si>
  <si>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</si>
  <si>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</si>
  <si>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</si>
  <si>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</si>
  <si>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</si>
  <si>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</si>
  <si>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</si>
  <si>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</si>
  <si>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</si>
  <si>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</si>
  <si>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</si>
  <si>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</si>
  <si>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</si>
  <si>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</si>
  <si>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</si>
  <si>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</si>
  <si>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</si>
  <si>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</si>
  <si>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</si>
  <si>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</si>
  <si>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</si>
  <si>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</si>
  <si>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</si>
  <si>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</si>
  <si>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</si>
  <si>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</si>
  <si>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</si>
  <si>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</si>
  <si>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</si>
  <si>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</si>
  <si>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</si>
  <si>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</si>
  <si>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</si>
  <si>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</si>
  <si>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</si>
  <si>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</si>
  <si>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</si>
  <si>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</si>
  <si>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</si>
  <si>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</si>
  <si>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</si>
  <si>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</si>
  <si>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</si>
  <si>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</si>
  <si>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</si>
  <si>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</si>
  <si>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</si>
  <si>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</si>
  <si>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</si>
  <si>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</si>
  <si>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</si>
  <si>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</si>
  <si>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</si>
  <si>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</si>
  <si>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</si>
  <si>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</si>
  <si>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</si>
  <si>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</si>
  <si>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</si>
  <si>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</si>
  <si>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</si>
  <si>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</si>
  <si>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</si>
  <si>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</si>
  <si>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</si>
  <si>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</si>
  <si>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</si>
  <si>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</si>
  <si>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</si>
  <si>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</si>
  <si>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</si>
  <si>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</si>
  <si>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</si>
  <si>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</si>
  <si>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</si>
  <si>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</si>
  <si>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</si>
  <si>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</si>
  <si>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</si>
  <si>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</si>
  <si>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</si>
  <si>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</si>
  <si>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</si>
  <si>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</si>
  <si>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</si>
  <si>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</si>
  <si>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</si>
  <si>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</si>
  <si>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</si>
  <si>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</si>
  <si>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</si>
  <si>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</si>
  <si>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</si>
  <si>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</si>
  <si>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</si>
  <si>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</si>
  <si>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</si>
  <si>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</si>
  <si>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</si>
  <si>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</si>
  <si>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</si>
  <si>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</si>
  <si>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</si>
  <si>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</si>
  <si>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</si>
  <si>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</si>
  <si>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</si>
  <si>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</si>
  <si>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</si>
  <si>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</si>
  <si>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</si>
  <si>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</si>
  <si>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</si>
  <si>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</si>
  <si>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</si>
  <si>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</si>
  <si>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</si>
  <si>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</si>
  <si>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</si>
  <si>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</si>
  <si>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</si>
  <si>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</si>
  <si>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</si>
  <si>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</si>
  <si>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</si>
  <si>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</si>
  <si>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</si>
  <si>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</si>
  <si>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</si>
  <si>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</si>
  <si>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</si>
  <si>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</si>
  <si>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</si>
  <si>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</si>
  <si>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</si>
  <si>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</si>
  <si>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</si>
  <si>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</si>
  <si>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</si>
  <si>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</si>
  <si>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</si>
  <si>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</si>
  <si>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</si>
  <si>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</si>
  <si>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</si>
  <si>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</si>
  <si>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</si>
  <si>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</si>
  <si>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</si>
  <si>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</si>
  <si>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</si>
  <si>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</si>
  <si>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</si>
  <si>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</si>
  <si>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</si>
  <si>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</si>
  <si>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</si>
  <si>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</si>
  <si>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</si>
  <si>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</si>
  <si>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</si>
  <si>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</si>
  <si>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</si>
  <si>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</si>
  <si>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</si>
  <si>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</si>
  <si>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</si>
  <si>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</si>
  <si>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</si>
  <si>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</si>
  <si>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</si>
  <si>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</si>
  <si>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</si>
  <si>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</si>
  <si>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</si>
  <si>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</si>
  <si>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</si>
  <si>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</si>
  <si>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</si>
  <si>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</si>
  <si>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</si>
  <si>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</si>
  <si>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</si>
  <si>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</si>
  <si>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</si>
  <si>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</si>
  <si>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</si>
  <si>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</si>
  <si>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</si>
  <si>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</si>
  <si>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</si>
  <si>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</si>
  <si>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</si>
  <si>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</si>
  <si>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</si>
  <si>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</si>
  <si>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</si>
  <si>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</si>
  <si>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</si>
  <si>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</si>
  <si>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</si>
  <si>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</si>
  <si>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</si>
  <si>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</si>
  <si>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</si>
  <si>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</si>
  <si>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</si>
  <si>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</si>
  <si>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</si>
  <si>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</si>
  <si>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</si>
  <si>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</si>
  <si>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</si>
  <si>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</si>
  <si>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</si>
  <si>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</si>
  <si>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</si>
  <si>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</si>
  <si>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</si>
  <si>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</si>
  <si>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</si>
  <si>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</si>
  <si>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</si>
  <si>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</si>
  <si>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</si>
  <si>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</si>
  <si>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</si>
  <si>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</si>
  <si>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</si>
  <si>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</si>
  <si>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</si>
  <si>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</si>
  <si>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</si>
  <si>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</si>
  <si>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</si>
  <si>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</si>
  <si>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</si>
  <si>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</si>
  <si>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</si>
  <si>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</si>
  <si>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</si>
  <si>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</si>
  <si>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</si>
  <si>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</si>
  <si>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</si>
  <si>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</si>
  <si>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</si>
  <si>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</si>
  <si>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</si>
  <si>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</si>
  <si>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</si>
  <si>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</si>
  <si>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</si>
  <si>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</si>
  <si>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</si>
  <si>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</si>
  <si>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</si>
  <si>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</si>
  <si>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</si>
  <si>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</si>
  <si>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</si>
  <si>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</si>
  <si>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</si>
  <si>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</si>
  <si>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</si>
  <si>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</si>
  <si>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</si>
  <si>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</si>
  <si>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</si>
  <si>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</si>
  <si>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</si>
  <si>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</si>
  <si>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</si>
  <si>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</si>
  <si>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</si>
  <si>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</si>
  <si>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</si>
  <si>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</si>
  <si>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</si>
  <si>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</si>
  <si>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</si>
  <si>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</si>
  <si>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</si>
  <si>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</si>
  <si>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</si>
  <si>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</si>
  <si>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</si>
  <si>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</si>
  <si>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</si>
  <si>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</si>
  <si>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</si>
  <si>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</si>
  <si>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</si>
  <si>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</si>
  <si>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</si>
  <si>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</si>
  <si>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</si>
  <si>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</si>
  <si>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</si>
  <si>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</si>
  <si>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</si>
  <si>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</si>
  <si>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</si>
  <si>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</si>
  <si>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</si>
  <si>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</si>
  <si>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</si>
  <si>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</si>
  <si>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</si>
  <si>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</si>
  <si>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</si>
  <si>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</si>
  <si>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</si>
  <si>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</si>
  <si>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</si>
  <si>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</si>
  <si>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</si>
  <si>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</si>
  <si>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</si>
  <si>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</si>
  <si>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</si>
  <si>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</si>
  <si>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</si>
  <si>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</si>
  <si>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</si>
  <si>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</si>
  <si>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</si>
  <si>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</si>
  <si>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</si>
  <si>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</si>
  <si>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</si>
  <si>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</si>
  <si>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</si>
  <si>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</si>
  <si>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</si>
  <si>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</si>
  <si>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</si>
  <si>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</si>
  <si>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</si>
  <si>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</si>
  <si>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</si>
  <si>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</si>
  <si>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</si>
  <si>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</si>
  <si>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</si>
  <si>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</si>
  <si>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</si>
  <si>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</si>
  <si>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</si>
  <si>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</si>
  <si>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</si>
  <si>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</si>
  <si>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</si>
  <si>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</si>
  <si>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</si>
  <si>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</si>
  <si>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</si>
  <si>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</si>
  <si>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</si>
  <si>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</si>
  <si>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</si>
  <si>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</si>
  <si>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</si>
  <si>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</si>
  <si>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</si>
  <si>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</si>
  <si>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</si>
  <si>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</si>
  <si>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</si>
  <si>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</si>
  <si>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</si>
  <si>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</si>
  <si>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</si>
  <si>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</si>
  <si>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</si>
  <si>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</si>
  <si>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</si>
  <si>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</si>
  <si>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</si>
  <si>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</si>
  <si>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</si>
  <si>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</si>
  <si>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</si>
  <si>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</si>
  <si>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</si>
  <si>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</si>
  <si>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</si>
  <si>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</si>
  <si>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</si>
  <si>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</si>
  <si>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</si>
  <si>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</si>
  <si>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</si>
  <si>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</si>
  <si>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</si>
  <si>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</si>
  <si>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</si>
  <si>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</si>
  <si>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</si>
  <si>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</si>
  <si>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</si>
  <si>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</si>
  <si>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</si>
  <si>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</si>
  <si>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</si>
  <si>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</si>
  <si>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</si>
  <si>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</si>
  <si>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</si>
  <si>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</si>
  <si>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</si>
  <si>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</si>
  <si>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</si>
  <si>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</si>
  <si>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</si>
  <si>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</si>
  <si>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</si>
  <si>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</si>
  <si>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</si>
  <si>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</si>
  <si>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</si>
  <si>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</si>
  <si>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</si>
  <si>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</si>
  <si>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</si>
  <si>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</si>
  <si>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</si>
  <si>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</si>
  <si>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</si>
  <si>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</si>
  <si>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</si>
  <si>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</si>
  <si>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</si>
  <si>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</si>
  <si>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</si>
  <si>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</si>
  <si>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</si>
  <si>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</si>
  <si>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</si>
  <si>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</si>
  <si>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</si>
  <si>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</si>
  <si>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</si>
  <si>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</si>
  <si>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</si>
  <si>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</si>
  <si>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</si>
  <si>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</si>
  <si>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</si>
  <si>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</si>
  <si>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</si>
  <si>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</si>
  <si>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</si>
  <si>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</si>
  <si>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</si>
  <si>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</si>
  <si>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</si>
  <si>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</si>
  <si>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</si>
  <si>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</si>
  <si>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</si>
  <si>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</si>
  <si>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</si>
  <si>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</si>
  <si>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</si>
  <si>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</si>
  <si>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</si>
  <si>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</si>
  <si>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</si>
  <si>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</si>
  <si>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</si>
  <si>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</si>
  <si>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</si>
  <si>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</si>
  <si>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</si>
  <si>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</si>
  <si>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</si>
  <si>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</si>
  <si>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</si>
  <si>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</si>
  <si>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</si>
  <si>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</si>
  <si>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</si>
  <si>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</si>
  <si>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</si>
  <si>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</si>
  <si>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</si>
  <si>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</si>
  <si>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</si>
  <si>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</si>
  <si>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</si>
  <si>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</si>
  <si>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</si>
  <si>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</si>
  <si>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</si>
  <si>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</si>
  <si>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</si>
  <si>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</si>
  <si>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</si>
  <si>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</si>
  <si>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</si>
  <si>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</si>
  <si>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</si>
  <si>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</si>
  <si>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</si>
  <si>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</si>
  <si>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</si>
  <si>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</si>
  <si>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</si>
  <si>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</si>
  <si>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</si>
  <si>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</si>
  <si>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</si>
  <si>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</si>
  <si>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</si>
  <si>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</si>
  <si>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</si>
  <si>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</si>
  <si>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</si>
  <si>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</si>
  <si>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</si>
  <si>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</si>
  <si>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</si>
  <si>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</si>
  <si>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</si>
  <si>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</si>
  <si>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</si>
  <si>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</si>
  <si>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</si>
  <si>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</si>
  <si>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</si>
  <si>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</si>
  <si>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</si>
  <si>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</si>
  <si>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</si>
  <si>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</si>
  <si>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</si>
  <si>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</si>
  <si>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</si>
  <si>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</si>
  <si>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</si>
  <si>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</si>
  <si>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</si>
  <si>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</si>
  <si>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</si>
  <si>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</si>
  <si>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</si>
  <si>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</si>
  <si>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</si>
  <si>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</si>
  <si>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</si>
  <si>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</si>
  <si>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</si>
  <si>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</si>
  <si>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</si>
  <si>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</si>
  <si>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</si>
  <si>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</si>
  <si>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</si>
  <si>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</si>
  <si>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</si>
  <si>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</si>
  <si>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</si>
  <si>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</si>
  <si>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</si>
  <si>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</si>
  <si>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</si>
  <si>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</si>
  <si>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</si>
  <si>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</si>
  <si>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</si>
  <si>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</si>
  <si>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</si>
  <si>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</si>
  <si>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</si>
  <si>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</si>
  <si>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</si>
  <si>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</si>
  <si>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</si>
  <si>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</si>
  <si>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</si>
  <si>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</si>
  <si>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</si>
  <si>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</si>
  <si>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</si>
  <si>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</si>
  <si>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</si>
  <si>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</si>
  <si>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</si>
  <si>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</si>
  <si>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</si>
  <si>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</si>
  <si>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</si>
  <si>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</si>
  <si>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</si>
  <si>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</si>
  <si>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</si>
  <si>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</si>
  <si>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</si>
  <si>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</si>
  <si>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</si>
  <si>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</si>
  <si>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</si>
  <si>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</si>
  <si>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</si>
  <si>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</si>
  <si>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</si>
  <si>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</si>
  <si>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</si>
  <si>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</si>
  <si>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</si>
  <si>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</si>
  <si>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</si>
  <si>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</si>
  <si>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</si>
  <si>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</si>
  <si>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</si>
  <si>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</si>
  <si>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</si>
  <si>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</si>
  <si>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</si>
  <si>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</si>
  <si>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</si>
  <si>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</si>
  <si>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</si>
  <si>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</si>
  <si>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</si>
  <si>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</si>
  <si>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</si>
  <si>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</si>
  <si>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</si>
  <si>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</si>
  <si>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</si>
  <si>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</si>
  <si>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</si>
  <si>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</si>
  <si>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</si>
  <si>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</si>
  <si>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</si>
  <si>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</si>
  <si>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</si>
  <si>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</si>
  <si>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</si>
  <si>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</si>
  <si>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</si>
  <si>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</si>
  <si>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</si>
  <si>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</si>
  <si>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</si>
  <si>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</si>
  <si>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</si>
  <si>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</si>
  <si>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</si>
  <si>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</si>
  <si>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</si>
  <si>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</si>
  <si>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</si>
  <si>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</si>
  <si>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</si>
  <si>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</si>
  <si>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</si>
  <si>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</si>
  <si>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</si>
  <si>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</si>
  <si>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</si>
  <si>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</si>
  <si>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</si>
  <si>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</si>
  <si>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</si>
  <si>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</si>
  <si>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</si>
  <si>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</si>
  <si>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</si>
  <si>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</si>
  <si>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</si>
  <si>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</si>
  <si>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</si>
  <si>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</si>
  <si>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</si>
  <si>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</si>
  <si>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</si>
  <si>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</si>
  <si>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</si>
  <si>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</si>
  <si>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</si>
  <si>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</si>
  <si>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</si>
  <si>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</si>
  <si>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</si>
  <si>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</si>
  <si>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</si>
  <si>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</si>
  <si>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</si>
  <si>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</si>
  <si>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</si>
  <si>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</si>
  <si>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</si>
  <si>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</si>
  <si>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</si>
  <si>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</si>
  <si>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</si>
  <si>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</si>
  <si>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</si>
  <si>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</si>
  <si>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</si>
  <si>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</si>
  <si>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</si>
  <si>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</si>
  <si>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</si>
  <si>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</si>
  <si>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</si>
  <si>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</si>
  <si>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</si>
  <si>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</si>
  <si>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</si>
  <si>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</si>
  <si>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</si>
  <si>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</si>
  <si>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</si>
  <si>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</si>
  <si>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</si>
  <si>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</si>
  <si>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</si>
  <si>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</si>
  <si>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</si>
  <si>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</si>
  <si>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</si>
  <si>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</si>
  <si>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</si>
  <si>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</si>
  <si>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</si>
  <si>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</si>
  <si>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</si>
  <si>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</si>
  <si>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</si>
  <si>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</si>
  <si>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</si>
  <si>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</si>
  <si>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</si>
  <si>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</si>
  <si>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</si>
  <si>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</si>
  <si>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</si>
  <si>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</si>
  <si>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</si>
  <si>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</si>
  <si>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</si>
  <si>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</si>
  <si>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</si>
  <si>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</si>
  <si>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</si>
  <si>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</si>
  <si>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</si>
  <si>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</si>
  <si>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</si>
  <si>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</si>
  <si>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</si>
  <si>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</si>
  <si>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</si>
  <si>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</si>
  <si>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</si>
  <si>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</si>
  <si>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</si>
  <si>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</si>
  <si>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</si>
  <si>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</si>
  <si>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</si>
  <si>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</si>
  <si>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</si>
  <si>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</si>
  <si>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</si>
  <si>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</si>
  <si>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</si>
  <si>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</si>
  <si>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</si>
  <si>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</si>
  <si>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</si>
  <si>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</si>
  <si>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</si>
  <si>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</si>
  <si>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</si>
  <si>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</si>
  <si>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</si>
  <si>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</si>
  <si>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</si>
  <si>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</si>
  <si>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</si>
  <si>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</si>
  <si>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</si>
  <si>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</si>
  <si>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</si>
  <si>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</si>
  <si>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</si>
  <si>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</si>
  <si>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</si>
  <si>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</si>
  <si>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</si>
  <si>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</si>
  <si>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</si>
  <si>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</si>
  <si>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</si>
  <si>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</si>
  <si>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</si>
  <si>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</si>
  <si>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</si>
  <si>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</si>
  <si>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</si>
  <si>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</si>
  <si>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</si>
  <si>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</si>
  <si>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</si>
  <si>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</si>
  <si>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</si>
  <si>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</si>
  <si>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</si>
  <si>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</si>
  <si>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</si>
  <si>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</si>
  <si>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</si>
  <si>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</si>
  <si>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</si>
  <si>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</si>
  <si>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</si>
  <si>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</si>
  <si>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</si>
  <si>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</si>
  <si>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</si>
  <si>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</si>
  <si>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</si>
  <si>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</si>
  <si>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</si>
  <si>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</si>
  <si>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</si>
  <si>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</si>
  <si>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</si>
  <si>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</si>
  <si>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</si>
  <si>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</si>
  <si>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</si>
  <si>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</si>
  <si>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</si>
  <si>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</si>
  <si>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</si>
  <si>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</si>
  <si>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</si>
  <si>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</si>
  <si>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</si>
  <si>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</si>
  <si>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</si>
  <si>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</si>
  <si>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</si>
  <si>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</si>
  <si>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</si>
  <si>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</si>
  <si>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</si>
  <si>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</si>
  <si>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</si>
  <si>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</si>
  <si>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</si>
  <si>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</si>
  <si>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</si>
  <si>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</si>
  <si>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</si>
  <si>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</si>
  <si>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</si>
  <si>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</si>
  <si>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</si>
  <si>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</si>
  <si>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</si>
  <si>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</si>
  <si>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</si>
  <si>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</si>
  <si>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</si>
  <si>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</si>
  <si>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</si>
  <si>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</si>
  <si>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</si>
  <si>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</si>
  <si>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</si>
  <si>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</si>
  <si>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</si>
  <si>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</si>
  <si>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</si>
  <si>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</si>
  <si>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</si>
  <si>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</si>
  <si>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</si>
  <si>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</si>
  <si>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</si>
  <si>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</si>
  <si>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</si>
  <si>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</si>
  <si>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</si>
  <si>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</si>
  <si>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</si>
  <si>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</si>
  <si>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</si>
  <si>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</si>
  <si>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</si>
  <si>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</si>
  <si>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</si>
  <si>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</si>
  <si>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</si>
  <si>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</si>
  <si>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</si>
  <si>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</si>
  <si>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</si>
  <si>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</si>
  <si>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</si>
  <si>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</si>
  <si>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</si>
  <si>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</si>
  <si>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</si>
  <si>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</si>
  <si>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</si>
  <si>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</si>
  <si>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</si>
  <si>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</si>
  <si>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</si>
  <si>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</si>
  <si>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</si>
  <si>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</si>
  <si>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</si>
  <si>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</si>
  <si>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</si>
  <si>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</si>
  <si>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</si>
  <si>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</si>
  <si>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</si>
  <si>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</si>
  <si>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</si>
  <si>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</si>
  <si>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</si>
  <si>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</si>
  <si>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</si>
  <si>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</si>
  <si>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</si>
  <si>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</si>
  <si>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</si>
  <si>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</si>
  <si>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</si>
  <si>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</si>
  <si>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</si>
  <si>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</si>
  <si>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</si>
  <si>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</si>
  <si>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</si>
  <si>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</si>
  <si>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</si>
  <si>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</si>
  <si>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</si>
  <si>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</si>
  <si>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</si>
  <si>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</si>
  <si>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</si>
  <si>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</si>
  <si>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</si>
  <si>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</si>
  <si>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</si>
  <si>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</si>
  <si>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</si>
  <si>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</si>
  <si>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</si>
  <si>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</si>
  <si>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</si>
  <si>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</si>
  <si>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</si>
  <si>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</si>
  <si>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</si>
  <si>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</si>
  <si>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</si>
  <si>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</si>
  <si>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</si>
  <si>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</si>
  <si>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</si>
  <si>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</si>
  <si>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</si>
  <si>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</si>
  <si>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</si>
  <si>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</si>
  <si>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</si>
  <si>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</si>
  <si>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</si>
  <si>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</si>
  <si>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</si>
  <si>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</si>
  <si>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</si>
  <si>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</si>
  <si>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</si>
  <si>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</si>
  <si>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</si>
  <si>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</si>
  <si>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</si>
  <si>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</si>
  <si>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</si>
  <si>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</si>
  <si>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</si>
  <si>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</si>
  <si>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</si>
  <si>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</si>
  <si>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</si>
  <si>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</si>
  <si>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</si>
  <si>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</si>
  <si>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</si>
  <si>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</si>
  <si>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</si>
  <si>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</si>
  <si>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</si>
  <si>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</si>
  <si>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</si>
  <si>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</si>
  <si>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</si>
  <si>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</si>
  <si>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</si>
  <si>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</si>
  <si>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</si>
  <si>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</si>
  <si>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</si>
  <si>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</si>
  <si>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</si>
  <si>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</si>
  <si>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</si>
  <si>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</si>
  <si>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</si>
  <si>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</si>
  <si>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</si>
  <si>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</si>
  <si>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</si>
  <si>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</si>
  <si>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</si>
  <si>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</si>
  <si>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</si>
  <si>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</si>
  <si>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</si>
  <si>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</si>
  <si>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</si>
  <si>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</si>
  <si>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</si>
  <si>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</si>
  <si>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</si>
  <si>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</si>
  <si>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</si>
  <si>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</si>
  <si>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</si>
  <si>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</si>
  <si>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</si>
  <si>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</si>
  <si>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</si>
  <si>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</si>
  <si>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</si>
  <si>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</si>
  <si>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</si>
  <si>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</si>
  <si>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</si>
  <si>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</si>
  <si>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</si>
  <si>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</si>
  <si>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</si>
  <si>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</si>
  <si>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</si>
  <si>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</si>
  <si>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</si>
  <si>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</si>
  <si>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</si>
  <si>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</si>
  <si>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</si>
  <si>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</si>
  <si>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</si>
  <si>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</si>
  <si>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</si>
  <si>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</si>
  <si>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</si>
  <si>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</si>
  <si>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</si>
  <si>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</si>
  <si>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</si>
  <si>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</si>
  <si>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</si>
  <si>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</si>
  <si>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</si>
  <si>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</si>
  <si>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</si>
  <si>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</si>
  <si>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</si>
  <si>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</si>
  <si>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</si>
  <si>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</si>
  <si>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</si>
  <si>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</si>
  <si>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</si>
  <si>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</si>
  <si>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</si>
  <si>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</si>
  <si>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</si>
  <si>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</si>
  <si>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</si>
  <si>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</si>
  <si>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</si>
  <si>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</si>
  <si>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</si>
  <si>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</si>
  <si>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</si>
  <si>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</si>
  <si>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</si>
  <si>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</si>
  <si>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</si>
  <si>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</si>
  <si>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</si>
  <si>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</si>
  <si>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</si>
  <si>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</si>
  <si>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</si>
  <si>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</si>
  <si>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</si>
  <si>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</si>
  <si>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</si>
  <si>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</si>
  <si>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</si>
  <si>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</si>
  <si>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</si>
  <si>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</si>
  <si>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</si>
  <si>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</si>
  <si>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</si>
  <si>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</si>
  <si>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</si>
  <si>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</si>
  <si>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</si>
  <si>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</si>
  <si>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</si>
  <si>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</si>
  <si>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</si>
  <si>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</si>
  <si>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</si>
  <si>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</si>
  <si>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</si>
  <si>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</si>
  <si>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</si>
  <si>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</si>
  <si>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</si>
  <si>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</si>
  <si>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</si>
  <si>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</si>
  <si>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</si>
  <si>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</si>
  <si>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</si>
  <si>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</si>
  <si>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</si>
  <si>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</si>
  <si>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</si>
  <si>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</si>
  <si>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</si>
  <si>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</si>
  <si>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</si>
  <si>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</si>
  <si>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</si>
  <si>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</si>
  <si>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</si>
  <si>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</si>
  <si>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</si>
  <si>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</si>
  <si>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</si>
  <si>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</si>
  <si>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</si>
  <si>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</si>
  <si>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</si>
  <si>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</si>
  <si>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</si>
  <si>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</si>
  <si>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</si>
  <si>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</si>
  <si>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</si>
  <si>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</si>
  <si>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</si>
  <si>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</si>
  <si>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</si>
  <si>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</si>
  <si>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</si>
  <si>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</si>
  <si>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</si>
  <si>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</si>
  <si>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</si>
  <si>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</si>
  <si>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</si>
  <si>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</si>
  <si>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</si>
  <si>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</si>
  <si>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</si>
  <si>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</si>
  <si>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</si>
  <si>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</si>
  <si>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</si>
  <si>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</si>
  <si>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</si>
  <si>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</si>
  <si>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</si>
  <si>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</si>
  <si>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</si>
  <si>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</si>
  <si>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</si>
  <si>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</si>
  <si>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</si>
  <si>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</si>
  <si>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</si>
  <si>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</si>
  <si>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</si>
  <si>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</si>
  <si>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</si>
  <si>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</si>
  <si>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</si>
  <si>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</si>
  <si>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</si>
  <si>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</si>
  <si>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</si>
  <si>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</si>
  <si>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</si>
  <si>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</si>
  <si>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</si>
  <si>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</si>
  <si>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</si>
  <si>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</si>
  <si>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</si>
  <si>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</si>
  <si>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</si>
  <si>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</si>
  <si>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</si>
  <si>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</si>
  <si>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</si>
  <si>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</si>
  <si>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</si>
  <si>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</si>
  <si>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</si>
  <si>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</si>
  <si>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</si>
  <si>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</si>
  <si>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</si>
  <si>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</si>
  <si>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</si>
  <si>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</si>
  <si>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</si>
  <si>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</si>
  <si>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</si>
  <si>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</si>
  <si>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</si>
  <si>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</si>
  <si>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</si>
  <si>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</si>
  <si>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</si>
  <si>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</si>
  <si>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</si>
  <si>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</si>
  <si>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</si>
  <si>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</si>
  <si>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</si>
  <si>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</si>
  <si>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</si>
  <si>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</si>
  <si>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</si>
  <si>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</si>
  <si>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</si>
  <si>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</si>
  <si>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</si>
  <si>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</si>
  <si>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</si>
  <si>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</si>
  <si>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</si>
  <si>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</si>
  <si>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</si>
  <si>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</si>
  <si>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</si>
  <si>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</si>
  <si>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</si>
  <si>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</si>
  <si>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</si>
  <si>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</si>
  <si>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</si>
  <si>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</si>
  <si>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</si>
  <si>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</si>
  <si>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</si>
  <si>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</si>
  <si>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</si>
  <si>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</si>
  <si>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</si>
  <si>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</si>
  <si>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</si>
  <si>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</si>
  <si>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</si>
  <si>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</si>
  <si>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</si>
  <si>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</si>
  <si>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</si>
  <si>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</si>
  <si>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</si>
  <si>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</si>
  <si>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</si>
  <si>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</si>
  <si>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</si>
  <si>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</si>
  <si>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</si>
  <si>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</si>
  <si>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</si>
  <si>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</si>
  <si>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</si>
  <si>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</si>
  <si>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</si>
  <si>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</si>
  <si>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</si>
  <si>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</si>
  <si>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</si>
  <si>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</si>
  <si>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</si>
  <si>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</si>
  <si>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</si>
  <si>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</si>
  <si>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</si>
  <si>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</si>
  <si>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</si>
  <si>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</si>
  <si>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</si>
  <si>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</si>
  <si>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</si>
  <si>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</si>
  <si>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</si>
  <si>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</si>
  <si>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</si>
  <si>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</si>
  <si>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</si>
  <si>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</si>
  <si>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</si>
  <si>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</si>
  <si>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</si>
  <si>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</si>
  <si>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</si>
  <si>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</si>
  <si>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</si>
  <si>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</si>
  <si>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</si>
  <si>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</si>
  <si>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</si>
  <si>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</si>
  <si>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</si>
  <si>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</si>
  <si>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</si>
  <si>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</si>
  <si>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</si>
  <si>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</si>
  <si>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</si>
  <si>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</si>
  <si>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</si>
  <si>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</si>
  <si>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</si>
  <si>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</si>
  <si>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</si>
  <si>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</si>
  <si>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</si>
  <si>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</si>
  <si>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</si>
  <si>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</si>
  <si>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</si>
  <si>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</si>
  <si>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</si>
  <si>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</si>
  <si>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</si>
  <si>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</si>
  <si>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</si>
  <si>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</si>
  <si>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</si>
  <si>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</si>
  <si>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</si>
  <si>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</si>
  <si>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</si>
  <si>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</si>
  <si>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</si>
  <si>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</si>
  <si>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</si>
  <si>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</si>
  <si>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</si>
  <si>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</si>
  <si>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</si>
  <si>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</si>
  <si>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</si>
  <si>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</si>
  <si>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</si>
  <si>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</si>
  <si>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</si>
  <si>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</si>
  <si>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</si>
  <si>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</si>
  <si>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</si>
  <si>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</si>
  <si>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</si>
  <si>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</si>
  <si>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</si>
  <si>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</si>
  <si>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</si>
  <si>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</si>
  <si>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</si>
  <si>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</si>
  <si>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</si>
  <si>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</si>
  <si>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</si>
  <si>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</si>
  <si>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</si>
  <si>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</si>
  <si>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</si>
  <si>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</si>
  <si>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</si>
  <si>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</si>
  <si>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</si>
  <si>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</si>
  <si>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</si>
  <si>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</si>
  <si>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</si>
  <si>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</si>
  <si>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</si>
  <si>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</si>
  <si>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</si>
  <si>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</si>
  <si>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</si>
  <si>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</si>
  <si>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</si>
  <si>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</si>
  <si>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</si>
  <si>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</si>
  <si>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</si>
  <si>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</si>
  <si>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</si>
  <si>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</si>
  <si>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</si>
  <si>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</si>
  <si>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</si>
  <si>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</si>
  <si>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</si>
  <si>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</si>
  <si>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</si>
  <si>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</si>
  <si>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</si>
  <si>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</si>
  <si>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</si>
  <si>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</si>
  <si>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</si>
  <si>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</si>
  <si>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</si>
  <si>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</si>
  <si>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</si>
  <si>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</si>
  <si>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</si>
  <si>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</si>
  <si>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</si>
  <si>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</si>
  <si>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</si>
  <si>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</si>
  <si>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</si>
  <si>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</si>
  <si>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</si>
  <si>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</si>
  <si>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</si>
  <si>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</si>
  <si>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</si>
  <si>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</si>
  <si>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</si>
  <si>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</si>
  <si>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</si>
  <si>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</si>
  <si>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</si>
  <si>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</si>
  <si>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</si>
  <si>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</si>
  <si>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</si>
  <si>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</si>
  <si>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</si>
  <si>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</si>
  <si>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</si>
  <si>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</si>
  <si>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</si>
  <si>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</si>
  <si>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</si>
  <si>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</si>
  <si>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</si>
  <si>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</si>
  <si>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</si>
  <si>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</si>
  <si>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</si>
  <si>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</si>
  <si>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</si>
  <si>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</si>
  <si>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</si>
  <si>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</si>
  <si>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</si>
  <si>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</si>
  <si>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</si>
  <si>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</si>
  <si>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</si>
  <si>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</si>
  <si>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</si>
  <si>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</si>
  <si>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</si>
  <si>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</si>
  <si>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</si>
  <si>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</si>
  <si>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</si>
  <si>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</si>
  <si>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</si>
  <si>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</si>
  <si>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</si>
  <si>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</si>
  <si>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</si>
  <si>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</si>
  <si>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</si>
  <si>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</si>
  <si>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</si>
  <si>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</si>
  <si>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</si>
  <si>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</si>
  <si>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</si>
  <si>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</si>
  <si>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</si>
  <si>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</si>
  <si>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</si>
  <si>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</si>
  <si>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</si>
  <si>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</si>
  <si>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</si>
  <si>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</si>
  <si>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</si>
  <si>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</si>
  <si>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</si>
  <si>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</si>
  <si>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</si>
  <si>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</si>
  <si>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</si>
  <si>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</si>
  <si>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</si>
  <si>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</si>
  <si>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</si>
  <si>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</si>
  <si>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</si>
  <si>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</si>
  <si>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</si>
  <si>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</si>
  <si>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</si>
  <si>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</si>
  <si>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</si>
  <si>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</si>
  <si>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</si>
  <si>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</si>
  <si>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</si>
  <si>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</si>
  <si>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</si>
  <si>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</si>
  <si>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</si>
  <si>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</si>
  <si>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</si>
  <si>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</si>
  <si>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</si>
  <si>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</si>
  <si>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</si>
  <si>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</si>
  <si>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</si>
  <si>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</si>
  <si>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</si>
  <si>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</si>
  <si>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</si>
  <si>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</si>
  <si>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</si>
  <si>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</si>
  <si>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</si>
  <si>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</si>
  <si>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</si>
  <si>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</si>
  <si>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</si>
  <si>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</si>
  <si>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</si>
  <si>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</si>
  <si>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</si>
  <si>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</si>
  <si>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</si>
  <si>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</si>
  <si>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</si>
  <si>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</si>
  <si>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</si>
  <si>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</si>
  <si>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</si>
  <si>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</si>
  <si>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</si>
  <si>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</si>
  <si>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</si>
  <si>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</si>
  <si>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</si>
  <si>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</si>
  <si>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</si>
  <si>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</si>
  <si>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</si>
  <si>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</si>
  <si>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</si>
  <si>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</si>
  <si>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</si>
  <si>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</si>
  <si>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</si>
  <si>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</si>
  <si>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</si>
  <si>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</si>
  <si>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</si>
  <si>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</si>
  <si>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</si>
  <si>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</si>
  <si>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</si>
  <si>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</si>
  <si>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</si>
  <si>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</si>
  <si>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</si>
  <si>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</si>
  <si>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</si>
  <si>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</si>
  <si>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</si>
  <si>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</si>
  <si>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</si>
  <si>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</si>
  <si>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</si>
  <si>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</si>
  <si>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</si>
  <si>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</si>
  <si>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</si>
  <si>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</si>
  <si>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</si>
  <si>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</si>
  <si>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</si>
  <si>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</si>
  <si>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</si>
  <si>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</si>
  <si>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</si>
  <si>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</si>
  <si>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</si>
  <si>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</si>
  <si>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</si>
  <si>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</si>
  <si>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</si>
  <si>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</si>
  <si>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</si>
  <si>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</si>
  <si>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</si>
  <si>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</si>
  <si>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</si>
  <si>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</si>
  <si>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</si>
  <si>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</si>
  <si>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</si>
  <si>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</si>
  <si>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</si>
  <si>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</si>
  <si>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</si>
  <si>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</si>
  <si>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</si>
  <si>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</si>
  <si>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</si>
  <si>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</si>
  <si>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</si>
  <si>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</si>
  <si>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</si>
  <si>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</si>
  <si>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</si>
  <si>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</si>
  <si>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</si>
  <si>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</si>
  <si>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</si>
  <si>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</si>
  <si>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</si>
  <si>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</si>
  <si>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</si>
  <si>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</si>
  <si>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</si>
  <si>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</si>
  <si>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</si>
  <si>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</si>
  <si>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</si>
  <si>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</si>
  <si>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</si>
  <si>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</si>
  <si>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</si>
  <si>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</si>
  <si>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</si>
  <si>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</si>
  <si>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</si>
  <si>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</si>
  <si>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</si>
  <si>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</si>
  <si>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</si>
  <si>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</si>
  <si>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</si>
  <si>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</si>
  <si>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</si>
  <si>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</si>
  <si>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</si>
  <si>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</si>
  <si>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</si>
  <si>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</si>
  <si>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</si>
  <si>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</si>
  <si>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</si>
  <si>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</si>
  <si>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</si>
  <si>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</si>
  <si>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</si>
  <si>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</si>
  <si>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</si>
  <si>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</si>
  <si>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</si>
  <si>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</si>
  <si>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</si>
  <si>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</si>
  <si>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</si>
  <si>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</si>
  <si>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</si>
  <si>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</si>
  <si>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</si>
  <si>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</si>
  <si>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</si>
  <si>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</si>
  <si>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</si>
  <si>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</si>
  <si>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</si>
  <si>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</si>
  <si>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</si>
  <si>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</si>
  <si>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</si>
  <si>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</si>
  <si>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</si>
  <si>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</si>
  <si>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</si>
  <si>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</si>
  <si>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</si>
  <si>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</si>
  <si>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</si>
  <si>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</si>
  <si>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</si>
  <si>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</si>
  <si>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</si>
  <si>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</si>
  <si>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</si>
  <si>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</si>
  <si>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</si>
  <si>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</si>
  <si>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</si>
  <si>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</si>
  <si>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</si>
  <si>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</si>
  <si>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</si>
  <si>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</si>
  <si>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</si>
  <si>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</si>
  <si>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</si>
  <si>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</si>
  <si>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</si>
  <si>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</si>
  <si>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</si>
  <si>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</si>
  <si>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</si>
  <si>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</si>
  <si>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</si>
  <si>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</si>
  <si>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</si>
  <si>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</si>
  <si>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</si>
  <si>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</si>
  <si>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</si>
  <si>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</si>
  <si>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</si>
  <si>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</si>
  <si>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</si>
  <si>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</si>
  <si>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</si>
  <si>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</si>
  <si>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</si>
  <si>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</si>
  <si>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</si>
  <si>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</si>
  <si>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</si>
  <si>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</si>
  <si>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</si>
  <si>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</si>
  <si>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</si>
  <si>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</si>
  <si>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</si>
  <si>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</si>
  <si>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</si>
  <si>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</si>
  <si>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</si>
  <si>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</si>
  <si>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</si>
  <si>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</si>
  <si>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</si>
  <si>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</si>
  <si>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</si>
  <si>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</si>
  <si>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</si>
  <si>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</si>
  <si>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</si>
  <si>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</si>
  <si>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</si>
  <si>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</si>
  <si>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</si>
  <si>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</si>
  <si>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</si>
  <si>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</si>
  <si>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</si>
  <si>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</si>
  <si>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</si>
  <si>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</si>
  <si>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</si>
  <si>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</si>
  <si>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</si>
  <si>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</si>
  <si>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</si>
  <si>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</si>
  <si>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</si>
  <si>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</si>
  <si>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</si>
  <si>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</si>
  <si>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</si>
  <si>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</si>
  <si>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</si>
  <si>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</si>
  <si>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</si>
  <si>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</si>
  <si>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</si>
  <si>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</si>
  <si>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</si>
  <si>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</si>
  <si>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</si>
  <si>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</si>
  <si>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</si>
  <si>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</si>
  <si>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</si>
  <si>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</si>
  <si>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</si>
  <si>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</si>
  <si>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</si>
  <si>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</si>
  <si>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</si>
  <si>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</si>
  <si>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</si>
  <si>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</si>
  <si>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</si>
  <si>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</si>
  <si>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</si>
  <si>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</si>
  <si>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</si>
  <si>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</si>
  <si>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</si>
  <si>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</si>
  <si>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</si>
  <si>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</si>
  <si>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</si>
  <si>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</si>
  <si>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</si>
  <si>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</si>
  <si>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</si>
  <si>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</si>
  <si>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</si>
  <si>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</si>
  <si>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</si>
  <si>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</si>
  <si>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</si>
  <si>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</si>
  <si>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</si>
  <si>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</si>
  <si>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</si>
  <si>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</si>
  <si>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</si>
  <si>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</si>
  <si>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</si>
  <si>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</si>
  <si>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</si>
  <si>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</si>
  <si>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</si>
  <si>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</si>
  <si>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</si>
  <si>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</si>
  <si>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</si>
  <si>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</si>
  <si>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</si>
  <si>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</si>
  <si>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</si>
  <si>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</si>
  <si>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</si>
  <si>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</si>
  <si>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</si>
  <si>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</si>
  <si>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</si>
  <si>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</si>
  <si>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</si>
  <si>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</si>
  <si>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</si>
  <si>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</si>
  <si>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</si>
  <si>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</si>
  <si>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</si>
  <si>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</si>
  <si>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</si>
  <si>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</si>
  <si>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</si>
  <si>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</si>
  <si>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</si>
  <si>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</si>
  <si>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</si>
  <si>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</si>
  <si>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</si>
  <si>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</si>
  <si>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</si>
  <si>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</si>
  <si>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</si>
  <si>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</si>
  <si>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</si>
  <si>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</si>
  <si>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</si>
  <si>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</si>
  <si>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</si>
  <si>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</si>
  <si>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</si>
  <si>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</si>
  <si>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</si>
  <si>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</si>
  <si>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</si>
  <si>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</si>
  <si>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</si>
  <si>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</si>
  <si>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</si>
  <si>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</si>
  <si>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</si>
  <si>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</si>
  <si>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</si>
  <si>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</si>
  <si>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</si>
  <si>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</si>
  <si>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</si>
  <si>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</si>
  <si>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</si>
  <si>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</si>
  <si>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</si>
  <si>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</si>
  <si>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</si>
  <si>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</si>
  <si>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</si>
  <si>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</si>
  <si>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</si>
  <si>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</si>
  <si>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</si>
  <si>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</si>
  <si>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</si>
  <si>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</si>
  <si>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</si>
  <si>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</si>
  <si>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</si>
  <si>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</si>
  <si>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</si>
  <si>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</si>
  <si>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</si>
  <si>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</si>
  <si>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</si>
  <si>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</si>
  <si>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</si>
  <si>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</si>
  <si>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</si>
  <si>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</si>
  <si>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</si>
  <si>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</si>
  <si>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</si>
  <si>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</si>
  <si>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</si>
  <si>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</si>
  <si>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</si>
  <si>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</si>
  <si>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</si>
  <si>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</si>
  <si>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</si>
  <si>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</si>
  <si>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</si>
  <si>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</si>
  <si>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</si>
  <si>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</si>
  <si>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</si>
  <si>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</si>
  <si>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</si>
  <si>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</si>
  <si>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</si>
  <si>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</si>
  <si>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</si>
  <si>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</si>
  <si>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</si>
  <si>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</si>
  <si>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</si>
  <si>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</si>
  <si>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</si>
  <si>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</si>
  <si>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</si>
  <si>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</si>
  <si>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</si>
  <si>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</si>
  <si>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</si>
  <si>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</si>
  <si>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</si>
  <si>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</si>
  <si>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</si>
  <si>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</si>
  <si>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</si>
  <si>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</si>
  <si>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</si>
  <si>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</si>
  <si>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</si>
  <si>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</si>
  <si>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</si>
  <si>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</si>
  <si>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</si>
  <si>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</si>
  <si>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</si>
  <si>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</si>
  <si>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</si>
  <si>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</si>
  <si>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</si>
  <si>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</si>
  <si>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</si>
  <si>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</si>
  <si>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</si>
  <si>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</si>
  <si>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</si>
  <si>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</si>
  <si>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</si>
  <si>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</si>
  <si>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</si>
  <si>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</si>
  <si>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</si>
  <si>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</si>
  <si>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</si>
  <si>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</si>
  <si>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</si>
  <si>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</si>
  <si>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</si>
  <si>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</si>
  <si>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</si>
  <si>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</si>
  <si>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</si>
  <si>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</si>
  <si>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</si>
  <si>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</si>
  <si>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</si>
  <si>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</si>
  <si>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</si>
  <si>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</si>
  <si>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</si>
  <si>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</si>
  <si>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</si>
  <si>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</si>
  <si>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</si>
  <si>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</si>
  <si>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</si>
  <si>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</si>
  <si>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</si>
  <si>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</si>
  <si>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</si>
  <si>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</si>
  <si>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</si>
  <si>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</si>
  <si>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</si>
  <si>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</si>
  <si>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</si>
  <si>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</si>
  <si>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</si>
  <si>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</si>
  <si>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</si>
  <si>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</si>
  <si>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</si>
  <si>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</si>
  <si>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</si>
  <si>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</si>
  <si>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</si>
  <si>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</si>
  <si>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</si>
  <si>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</si>
  <si>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</si>
  <si>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</si>
  <si>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</si>
  <si>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</si>
  <si>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</si>
  <si>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</si>
  <si>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</si>
  <si>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</si>
  <si>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</si>
  <si>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</si>
  <si>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</si>
  <si>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</si>
  <si>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</si>
  <si>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</si>
  <si>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</si>
  <si>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</si>
  <si>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</si>
  <si>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</si>
  <si>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</si>
  <si>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</si>
  <si>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</si>
  <si>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</si>
  <si>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</si>
  <si>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</si>
  <si>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</si>
  <si>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</si>
  <si>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</si>
  <si>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</si>
  <si>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</si>
  <si>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</si>
  <si>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</si>
  <si>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</si>
  <si>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</si>
  <si>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</si>
  <si>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</si>
  <si>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</si>
  <si>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</si>
  <si>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</si>
  <si>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</si>
  <si>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</si>
  <si>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</si>
  <si>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</si>
  <si>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</si>
  <si>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</si>
  <si>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</si>
  <si>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</si>
  <si>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</si>
  <si>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</si>
  <si>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</si>
  <si>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</si>
  <si>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</si>
  <si>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</si>
  <si>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</si>
  <si>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</si>
  <si>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</si>
  <si>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</si>
  <si>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</si>
  <si>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</si>
  <si>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</si>
  <si>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</si>
  <si>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</si>
  <si>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</si>
  <si>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</si>
  <si>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</si>
  <si>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</si>
  <si>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</si>
  <si>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</si>
  <si>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</si>
  <si>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</si>
  <si>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</si>
  <si>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</si>
  <si>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</si>
  <si>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</si>
  <si>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</si>
  <si>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</si>
  <si>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</si>
  <si>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</si>
  <si>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</si>
  <si>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</si>
  <si>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</si>
  <si>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</si>
  <si>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</si>
  <si>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</si>
  <si>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</si>
  <si>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</si>
  <si>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</si>
  <si>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</si>
  <si>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</si>
  <si>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</si>
  <si>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</si>
  <si>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</si>
  <si>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</si>
  <si>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</si>
  <si>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</si>
  <si>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</si>
  <si>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</si>
  <si>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</si>
  <si>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</si>
  <si>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</si>
  <si>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</si>
  <si>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</si>
  <si>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</si>
  <si>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</si>
  <si>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</si>
  <si>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</si>
  <si>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</si>
  <si>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</si>
  <si>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</si>
  <si>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</si>
  <si>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</si>
  <si>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</si>
  <si>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</si>
  <si>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</si>
  <si>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</si>
  <si>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</si>
  <si>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</si>
  <si>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</si>
  <si>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</si>
  <si>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</si>
  <si>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</si>
  <si>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</si>
  <si>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</si>
  <si>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</si>
  <si>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</si>
  <si>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</si>
  <si>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</si>
  <si>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</si>
  <si>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</si>
  <si>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</si>
  <si>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</si>
  <si>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</si>
  <si>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</si>
  <si>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</si>
  <si>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</si>
  <si>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</si>
  <si>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</si>
  <si>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</si>
  <si>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</si>
  <si>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</si>
  <si>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</si>
  <si>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</si>
  <si>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</si>
  <si>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</si>
  <si>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</si>
  <si>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</si>
  <si>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</si>
  <si>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</si>
  <si>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</si>
  <si>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</si>
  <si>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</si>
  <si>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</si>
  <si>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</si>
  <si>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</si>
  <si>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</si>
  <si>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</si>
  <si>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</si>
  <si>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</si>
  <si>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</si>
  <si>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</si>
  <si>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</si>
  <si>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</si>
  <si>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</si>
  <si>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</si>
  <si>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</si>
  <si>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</si>
  <si>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</si>
  <si>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</si>
  <si>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</si>
  <si>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</si>
  <si>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</si>
  <si>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</si>
  <si>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</si>
  <si>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</si>
  <si>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</si>
  <si>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</si>
  <si>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</si>
  <si>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</si>
  <si>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</si>
  <si>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</si>
  <si>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</si>
  <si>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</si>
  <si>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</si>
  <si>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</si>
  <si>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</si>
  <si>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</si>
  <si>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</si>
  <si>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</si>
  <si>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</si>
  <si>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</si>
  <si>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</si>
  <si>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</si>
  <si>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</si>
  <si>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</si>
  <si>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</si>
  <si>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</si>
  <si>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</si>
  <si>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</si>
  <si>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</si>
  <si>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</si>
  <si>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</si>
  <si>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</si>
  <si>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</si>
  <si>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</si>
  <si>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</si>
  <si>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</si>
  <si>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</si>
  <si>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</si>
  <si>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</si>
  <si>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</si>
  <si>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</si>
  <si>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</si>
  <si>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</si>
  <si>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</si>
  <si>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</si>
  <si>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</si>
  <si>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</si>
  <si>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</si>
  <si>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</si>
  <si>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</si>
  <si>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</si>
  <si>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</si>
  <si>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</si>
  <si>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</si>
  <si>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</si>
  <si>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</si>
  <si>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</si>
  <si>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</si>
  <si>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</si>
  <si>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</si>
  <si>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</si>
  <si>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</si>
  <si>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</si>
  <si>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</si>
  <si>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</si>
  <si>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</si>
  <si>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</si>
  <si>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</si>
  <si>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</si>
  <si>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</si>
  <si>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</si>
  <si>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</si>
  <si>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</si>
  <si>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</si>
  <si>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</si>
  <si>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</si>
  <si>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</si>
  <si>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</si>
  <si>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</si>
  <si>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</si>
  <si>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</si>
  <si>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</si>
  <si>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</si>
  <si>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</si>
  <si>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</si>
  <si>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</si>
  <si>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</si>
  <si>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</si>
  <si>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</si>
  <si>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</si>
  <si>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</si>
  <si>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</si>
  <si>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</si>
  <si>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</si>
  <si>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</si>
  <si>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</si>
  <si>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</si>
  <si>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</si>
  <si>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</si>
  <si>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</si>
  <si>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</si>
  <si>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</si>
  <si>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</si>
  <si>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</si>
  <si>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</si>
  <si>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</si>
  <si>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</si>
  <si>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</si>
  <si>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</si>
  <si>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</si>
  <si>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</si>
  <si>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</si>
  <si>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</si>
  <si>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</si>
  <si>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</si>
  <si>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</si>
  <si>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</si>
  <si>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</si>
  <si>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</si>
  <si>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</si>
  <si>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</si>
  <si>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</si>
  <si>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</si>
  <si>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</si>
  <si>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</si>
  <si>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</si>
  <si>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</si>
  <si>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</si>
  <si>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</si>
  <si>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</si>
  <si>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</si>
  <si>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</si>
  <si>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</si>
  <si>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</si>
  <si>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</si>
  <si>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</si>
  <si>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</si>
  <si>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</si>
  <si>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</si>
  <si>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</si>
  <si>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</si>
  <si>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</si>
  <si>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</si>
  <si>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</si>
  <si>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</si>
  <si>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</si>
  <si>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</si>
  <si>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</si>
  <si>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</si>
  <si>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</si>
  <si>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</si>
  <si>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</si>
  <si>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</si>
  <si>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</si>
  <si>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</si>
  <si>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</si>
  <si>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</si>
  <si>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</si>
  <si>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</si>
  <si>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</si>
  <si>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</si>
  <si>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</si>
  <si>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</si>
  <si>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</si>
  <si>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</si>
  <si>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</si>
  <si>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</si>
  <si>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</si>
  <si>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</si>
  <si>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</si>
  <si>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</si>
  <si>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</si>
  <si>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</si>
  <si>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</si>
  <si>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</si>
  <si>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</si>
  <si>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</si>
  <si>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</si>
  <si>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</si>
  <si>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</si>
  <si>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</si>
  <si>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</si>
  <si>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</si>
  <si>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</si>
  <si>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</si>
  <si>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</si>
  <si>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</si>
  <si>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</si>
  <si>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</si>
  <si>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</si>
  <si>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</si>
  <si>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</si>
  <si>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</si>
  <si>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</si>
  <si>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</si>
  <si>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</si>
  <si>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</si>
  <si>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</si>
  <si>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</si>
  <si>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</si>
  <si>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</si>
  <si>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</si>
  <si>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</si>
  <si>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</si>
  <si>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</si>
  <si>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</si>
  <si>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</si>
  <si>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</si>
  <si>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</si>
  <si>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</si>
  <si>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</si>
  <si>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</si>
  <si>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</si>
  <si>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</si>
  <si>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</si>
  <si>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</si>
  <si>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</si>
  <si>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</si>
  <si>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</si>
  <si>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</si>
  <si>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</si>
  <si>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</si>
  <si>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</si>
  <si>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</si>
  <si>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</si>
  <si>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</si>
  <si>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</si>
  <si>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</si>
  <si>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</si>
  <si>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</si>
  <si>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</si>
  <si>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</si>
  <si>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</si>
  <si>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</si>
  <si>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</si>
  <si>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</si>
  <si>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</si>
  <si>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</si>
  <si>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</si>
  <si>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</si>
  <si>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</si>
  <si>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</si>
  <si>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</si>
  <si>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</si>
  <si>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</si>
  <si>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</si>
  <si>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</si>
  <si>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</si>
  <si>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</si>
  <si>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</si>
  <si>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</si>
  <si>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</si>
  <si>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</si>
  <si>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</si>
  <si>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</si>
  <si>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</si>
  <si>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</si>
  <si>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</si>
  <si>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</si>
  <si>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</si>
  <si>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</si>
  <si>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</si>
  <si>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</si>
  <si>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</si>
  <si>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</si>
  <si>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</si>
  <si>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</si>
  <si>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</si>
  <si>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</si>
  <si>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</si>
  <si>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</si>
  <si>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</si>
  <si>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</si>
  <si>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</si>
  <si>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</si>
  <si>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</si>
  <si>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</si>
  <si>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</si>
  <si>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</si>
  <si>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</si>
  <si>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</si>
  <si>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</si>
  <si>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</si>
  <si>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</si>
  <si>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</si>
  <si>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</si>
  <si>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</si>
  <si>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</si>
  <si>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</si>
  <si>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</si>
  <si>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</si>
  <si>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</si>
  <si>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</si>
  <si>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</si>
  <si>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</si>
  <si>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</si>
  <si>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</si>
  <si>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</si>
  <si>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</si>
  <si>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</si>
  <si>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</si>
  <si>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</si>
  <si>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</si>
  <si>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</si>
  <si>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</si>
  <si>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</si>
  <si>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</si>
  <si>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</si>
  <si>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</si>
  <si>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</si>
  <si>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</si>
  <si>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</si>
  <si>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</si>
  <si>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</si>
  <si>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</si>
  <si>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</si>
  <si>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</si>
  <si>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</si>
  <si>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</si>
  <si>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</si>
  <si>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</si>
  <si>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</si>
  <si>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</si>
  <si>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</si>
  <si>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</si>
  <si>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</si>
  <si>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</si>
  <si>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</si>
  <si>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</si>
  <si>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</si>
  <si>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</si>
  <si>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</si>
  <si>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</si>
  <si>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</si>
  <si>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</si>
  <si>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</si>
  <si>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</si>
  <si>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</si>
  <si>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</si>
  <si>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</si>
  <si>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</si>
  <si>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</si>
  <si>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</si>
  <si>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</si>
  <si>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</si>
  <si>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</si>
  <si>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</si>
  <si>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</si>
  <si>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</si>
  <si>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</si>
  <si>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</si>
  <si>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</si>
  <si>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</si>
  <si>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</si>
  <si>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</si>
  <si>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</si>
  <si>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</si>
  <si>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</si>
  <si>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</si>
  <si>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</si>
  <si>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</si>
  <si>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</si>
  <si>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</si>
  <si>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</si>
  <si>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</si>
  <si>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</si>
  <si>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</si>
  <si>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</si>
  <si>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</si>
  <si>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</si>
  <si>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</si>
  <si>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</si>
  <si>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</si>
  <si>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</si>
  <si>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</si>
  <si>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</si>
  <si>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</si>
  <si>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</si>
  <si>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</si>
  <si>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</si>
  <si>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</si>
  <si>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</si>
  <si>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</si>
  <si>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</si>
  <si>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</si>
  <si>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</si>
  <si>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</si>
  <si>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</si>
  <si>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</si>
  <si>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</si>
  <si>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</si>
  <si>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</si>
  <si>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</si>
  <si>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</si>
  <si>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</si>
  <si>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</si>
  <si>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</si>
  <si>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</si>
  <si>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</si>
  <si>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</si>
  <si>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</si>
  <si>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</si>
  <si>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</si>
  <si>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</si>
  <si>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</si>
  <si>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</si>
  <si>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</si>
  <si>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</si>
  <si>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</si>
  <si>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</si>
  <si>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</si>
  <si>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</si>
  <si>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</si>
  <si>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</si>
  <si>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</si>
  <si>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</si>
  <si>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</si>
  <si>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</si>
  <si>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</si>
  <si>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</si>
  <si>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</si>
  <si>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</si>
  <si>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</si>
  <si>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</si>
  <si>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</si>
  <si>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</si>
  <si>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</si>
  <si>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</si>
  <si>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</si>
  <si>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</si>
  <si>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</si>
  <si>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</si>
  <si>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</si>
  <si>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</si>
  <si>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</si>
  <si>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</si>
  <si>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</si>
  <si>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</si>
  <si>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</si>
  <si>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</si>
  <si>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</si>
  <si>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</si>
  <si>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</si>
  <si>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</si>
  <si>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</si>
  <si>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</si>
  <si>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</si>
  <si>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</si>
  <si>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</si>
  <si>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</si>
  <si>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</si>
  <si>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</si>
  <si>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</si>
  <si>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</si>
  <si>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</si>
  <si>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</si>
  <si>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</si>
  <si>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</si>
  <si>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</si>
  <si>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</si>
  <si>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</si>
  <si>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</si>
  <si>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</si>
  <si>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</si>
  <si>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</si>
  <si>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</si>
  <si>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</si>
  <si>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</si>
  <si>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</si>
  <si>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</si>
  <si>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</si>
  <si>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</si>
  <si>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</si>
  <si>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</si>
  <si>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</si>
  <si>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</si>
  <si>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</si>
  <si>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</si>
  <si>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</si>
  <si>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</si>
  <si>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</si>
  <si>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</si>
  <si>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</si>
  <si>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</si>
  <si>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</si>
  <si>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</si>
  <si>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</si>
  <si>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</si>
  <si>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</si>
  <si>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</si>
  <si>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</si>
  <si>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</si>
  <si>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</si>
  <si>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</si>
  <si>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</si>
  <si>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</si>
  <si>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</si>
  <si>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</si>
  <si>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</si>
  <si>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</si>
  <si>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</si>
  <si>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</si>
  <si>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</si>
  <si>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</si>
  <si>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</si>
  <si>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</si>
  <si>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</si>
  <si>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</si>
  <si>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</si>
  <si>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</si>
  <si>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</si>
  <si>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</si>
  <si>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</si>
  <si>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</si>
  <si>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</si>
  <si>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</si>
  <si>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</si>
  <si>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</si>
  <si>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</si>
  <si>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</si>
  <si>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</si>
  <si>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</si>
  <si>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</si>
  <si>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</si>
  <si>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</si>
  <si>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</si>
  <si>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</si>
  <si>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</si>
  <si>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</si>
  <si>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</si>
  <si>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</si>
  <si>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</si>
  <si>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</si>
  <si>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</si>
  <si>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</si>
  <si>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</si>
  <si>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</si>
  <si>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</si>
  <si>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</si>
  <si>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</si>
  <si>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</si>
  <si>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</si>
  <si>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</si>
  <si>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</si>
  <si>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</si>
  <si>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</si>
  <si>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</si>
  <si>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</si>
  <si>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</si>
  <si>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</si>
  <si>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</si>
  <si>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</si>
  <si>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</si>
  <si>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</si>
  <si>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</si>
  <si>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</si>
  <si>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</si>
  <si>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</si>
  <si>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</si>
  <si>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</si>
  <si>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</si>
  <si>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</si>
  <si>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</si>
  <si>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</si>
  <si>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</si>
  <si>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</si>
  <si>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</si>
  <si>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</si>
  <si>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</si>
  <si>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</si>
  <si>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</si>
  <si>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</si>
  <si>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</si>
  <si>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</si>
  <si>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</si>
  <si>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</si>
  <si>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</si>
  <si>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</si>
  <si>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</si>
  <si>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</si>
  <si>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</si>
  <si>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</si>
  <si>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</si>
  <si>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</si>
  <si>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</si>
  <si>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</si>
  <si>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</si>
  <si>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</si>
  <si>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</si>
  <si>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</si>
  <si>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</si>
  <si>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</si>
  <si>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</si>
  <si>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</si>
  <si>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</si>
  <si>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</si>
  <si>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</si>
  <si>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</si>
  <si>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</si>
  <si>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</si>
  <si>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</si>
  <si>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</si>
  <si>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</si>
  <si>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</si>
  <si>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</si>
  <si>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</si>
  <si>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</si>
  <si>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</si>
  <si>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</si>
  <si>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</si>
  <si>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</si>
  <si>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</si>
  <si>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</si>
  <si>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</si>
  <si>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</si>
  <si>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</si>
  <si>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</si>
  <si>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</si>
  <si>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</si>
  <si>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</si>
  <si>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</si>
  <si>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</si>
  <si>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</si>
  <si>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</si>
  <si>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</si>
  <si>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</si>
  <si>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</si>
  <si>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</si>
  <si>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</si>
  <si>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</si>
  <si>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</si>
  <si>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</si>
  <si>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</si>
  <si>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</si>
  <si>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</si>
  <si>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</si>
  <si>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</si>
  <si>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</si>
  <si>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</si>
  <si>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</si>
  <si>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</si>
  <si>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</si>
  <si>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</si>
  <si>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</si>
  <si>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</si>
  <si>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</si>
  <si>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</si>
  <si>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</si>
  <si>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</si>
  <si>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</si>
  <si>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</si>
  <si>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</si>
  <si>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</si>
  <si>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</si>
  <si>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</si>
  <si>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</si>
  <si>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</si>
  <si>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</si>
  <si>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</si>
  <si>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</si>
  <si>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</si>
  <si>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</si>
  <si>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</si>
  <si>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</si>
  <si>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</si>
  <si>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</si>
  <si>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</si>
  <si>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</si>
  <si>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</si>
  <si>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</si>
  <si>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</si>
  <si>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</si>
  <si>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</si>
  <si>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</si>
  <si>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</si>
  <si>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</si>
  <si>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</si>
  <si>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</si>
  <si>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</si>
  <si>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</si>
  <si>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</si>
  <si>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</si>
  <si>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</si>
  <si>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</si>
  <si>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</si>
  <si>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</si>
  <si>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</si>
  <si>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</si>
  <si>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</si>
  <si>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</si>
  <si>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</si>
  <si>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</si>
  <si>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</si>
  <si>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</si>
  <si>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</si>
  <si>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</si>
  <si>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</si>
  <si>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</si>
  <si>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</si>
  <si>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</si>
  <si>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</si>
  <si>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</si>
  <si>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</si>
  <si>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</si>
  <si>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</si>
  <si>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</si>
  <si>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</si>
  <si>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</si>
  <si>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</si>
  <si>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</si>
  <si>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</si>
  <si>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</si>
  <si>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</si>
  <si>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</si>
  <si>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</si>
  <si>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</si>
  <si>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</si>
  <si>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</si>
  <si>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</si>
  <si>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</si>
  <si>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</si>
  <si>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</si>
  <si>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</si>
  <si>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</si>
  <si>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</si>
  <si>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</si>
  <si>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</si>
  <si>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</si>
  <si>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</si>
  <si>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</si>
  <si>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</si>
  <si>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</si>
  <si>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</si>
  <si>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</si>
  <si>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</si>
  <si>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</si>
  <si>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</si>
  <si>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</si>
  <si>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</si>
  <si>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</si>
  <si>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</si>
  <si>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</si>
  <si>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</si>
  <si>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</si>
  <si>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</si>
  <si>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</si>
  <si>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</si>
  <si>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</si>
  <si>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</si>
  <si>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</si>
  <si>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</si>
  <si>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</si>
  <si>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</si>
  <si>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</si>
  <si>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</si>
  <si>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</si>
  <si>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</si>
  <si>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</si>
  <si>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</si>
  <si>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</si>
  <si>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</si>
  <si>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</si>
  <si>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</si>
  <si>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</si>
  <si>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</si>
  <si>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</si>
  <si>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</si>
  <si>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</si>
  <si>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</si>
  <si>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</si>
  <si>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</si>
  <si>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</si>
  <si>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</si>
  <si>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</si>
  <si>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</si>
  <si>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</si>
  <si>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</si>
  <si>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</si>
  <si>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</si>
  <si>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</si>
  <si>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</si>
  <si>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</si>
  <si>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</si>
  <si>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</si>
  <si>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</si>
  <si>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</si>
  <si>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</si>
  <si>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</si>
  <si>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</si>
  <si>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</si>
  <si>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</si>
  <si>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</si>
  <si>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</si>
  <si>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</si>
  <si>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</si>
  <si>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</si>
  <si>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</si>
  <si>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</si>
  <si>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</si>
  <si>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</si>
  <si>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</si>
  <si>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</si>
  <si>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</si>
  <si>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</si>
  <si>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</si>
  <si>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</si>
  <si>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</si>
  <si>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</si>
  <si>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</si>
  <si>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</si>
  <si>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</si>
  <si>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</si>
  <si>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</si>
  <si>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</si>
  <si>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</si>
  <si>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</si>
  <si>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</si>
  <si>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</si>
  <si>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</si>
  <si>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</si>
  <si>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</si>
  <si>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</si>
  <si>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</si>
  <si>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</si>
  <si>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</si>
  <si>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</si>
  <si>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</si>
  <si>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</si>
  <si>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</si>
  <si>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</si>
  <si>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</si>
  <si>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</si>
  <si>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</si>
  <si>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</si>
  <si>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</si>
  <si>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</si>
  <si>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</si>
  <si>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</si>
  <si>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</si>
  <si>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</si>
  <si>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</si>
  <si>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</si>
  <si>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</si>
  <si>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</si>
  <si>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</si>
  <si>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</si>
  <si>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</si>
  <si>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</si>
  <si>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</si>
  <si>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</si>
  <si>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</si>
  <si>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</si>
  <si>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</si>
  <si>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</si>
  <si>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</si>
  <si>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</si>
  <si>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</si>
  <si>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</si>
  <si>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</si>
  <si>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</si>
  <si>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</si>
  <si>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</si>
  <si>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</si>
  <si>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</si>
  <si>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</si>
  <si>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</si>
  <si>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</si>
  <si>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</si>
  <si>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</si>
  <si>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</si>
  <si>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</si>
  <si>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</si>
  <si>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</si>
  <si>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</si>
  <si>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</si>
  <si>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</si>
  <si>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</si>
  <si>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</si>
  <si>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</si>
  <si>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</si>
  <si>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</si>
  <si>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</si>
  <si>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</si>
  <si>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</si>
  <si>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</si>
  <si>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</si>
  <si>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</si>
  <si>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</si>
  <si>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</si>
  <si>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</si>
  <si>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</si>
  <si>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</si>
  <si>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</si>
  <si>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</si>
  <si>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</si>
  <si>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</si>
  <si>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</si>
  <si>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</si>
  <si>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</si>
  <si>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</si>
  <si>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</si>
  <si>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</si>
  <si>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</si>
  <si>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</si>
  <si>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</si>
  <si>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</si>
  <si>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</si>
  <si>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</si>
  <si>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</si>
  <si>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</si>
  <si>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</si>
  <si>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</si>
  <si>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</si>
  <si>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</si>
  <si>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</si>
  <si>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</si>
  <si>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</si>
  <si>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</si>
  <si>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</si>
  <si>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</si>
  <si>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</si>
  <si>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</si>
  <si>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</si>
  <si>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</si>
  <si>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</si>
  <si>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</si>
  <si>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</si>
  <si>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</si>
  <si>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</si>
  <si>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</si>
  <si>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</si>
  <si>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</si>
  <si>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</si>
  <si>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</si>
  <si>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</si>
  <si>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</si>
  <si>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</si>
  <si>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</si>
  <si>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</si>
  <si>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</si>
  <si>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</si>
  <si>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</si>
  <si>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</si>
  <si>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</si>
  <si>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</si>
  <si>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</si>
  <si>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</si>
  <si>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</si>
  <si>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</si>
  <si>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</si>
  <si>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</si>
  <si>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</si>
  <si>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</si>
  <si>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</si>
  <si>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</si>
  <si>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</si>
  <si>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</si>
  <si>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</si>
  <si>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</si>
  <si>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</si>
  <si>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</si>
  <si>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</si>
  <si>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</si>
  <si>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</si>
  <si>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</si>
  <si>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</si>
  <si>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</si>
  <si>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</si>
  <si>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</si>
  <si>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</si>
  <si>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</si>
  <si>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</si>
  <si>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</si>
  <si>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</si>
  <si>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</si>
  <si>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</si>
  <si>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</si>
  <si>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</si>
  <si>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</si>
  <si>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</si>
  <si>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</si>
  <si>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</si>
  <si>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</si>
  <si>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</si>
  <si>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</si>
  <si>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</si>
  <si>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</si>
  <si>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</si>
  <si>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</si>
  <si>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</si>
  <si>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</si>
  <si>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</si>
  <si>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</si>
  <si>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</si>
  <si>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</si>
  <si>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</si>
  <si>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</si>
  <si>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</si>
  <si>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</si>
  <si>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</si>
  <si>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</si>
  <si>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</si>
  <si>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</si>
  <si>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</si>
  <si>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</si>
  <si>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</si>
  <si>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</si>
  <si>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</si>
  <si>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</si>
  <si>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</si>
  <si>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</si>
  <si>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</si>
  <si>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</si>
  <si>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</si>
  <si>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</si>
  <si>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</si>
  <si>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</si>
  <si>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</si>
  <si>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</si>
  <si>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</si>
  <si>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</si>
  <si>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</si>
  <si>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</si>
  <si>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</si>
  <si>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</si>
  <si>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</si>
  <si>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</si>
  <si>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</si>
  <si>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</si>
  <si>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</si>
  <si>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</si>
  <si>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</si>
  <si>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</si>
  <si>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</si>
  <si>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</si>
  <si>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</si>
  <si>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</si>
  <si>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</si>
  <si>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</si>
  <si>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</si>
  <si>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</si>
  <si>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</si>
  <si>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</si>
  <si>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</si>
  <si>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</si>
  <si>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</si>
  <si>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</si>
  <si>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</si>
  <si>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</si>
  <si>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</si>
  <si>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</si>
  <si>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</si>
  <si>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</si>
  <si>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</si>
  <si>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</si>
  <si>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</si>
  <si>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</si>
  <si>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</si>
  <si>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</si>
  <si>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</si>
  <si>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</si>
  <si>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</si>
  <si>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</si>
  <si>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</si>
  <si>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</si>
  <si>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</si>
  <si>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</si>
  <si>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</si>
  <si>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</si>
  <si>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</si>
  <si>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</si>
  <si>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</si>
  <si>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</si>
  <si>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</si>
  <si>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</si>
  <si>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</si>
  <si>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</si>
  <si>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</si>
  <si>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</si>
  <si>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</si>
  <si>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</si>
  <si>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</si>
  <si>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</si>
  <si>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</si>
  <si>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</si>
  <si>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</si>
  <si>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</si>
  <si>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</si>
  <si>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</si>
  <si>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</si>
  <si>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</si>
  <si>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</si>
  <si>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</si>
  <si>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</si>
  <si>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</si>
  <si>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</si>
  <si>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</si>
  <si>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</si>
  <si>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</si>
  <si>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</si>
  <si>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</si>
  <si>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</si>
  <si>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</si>
  <si>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</si>
  <si>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</si>
  <si>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</si>
  <si>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</si>
  <si>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</si>
  <si>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</si>
  <si>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</si>
  <si>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</si>
  <si>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</si>
  <si>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</si>
  <si>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</si>
  <si>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</si>
  <si>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</si>
  <si>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</si>
  <si>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</si>
  <si>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</si>
  <si>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</si>
  <si>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</si>
  <si>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</si>
  <si>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</si>
  <si>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</si>
  <si>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</si>
  <si>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</si>
  <si>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</si>
  <si>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</si>
  <si>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</si>
  <si>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</si>
  <si>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</si>
  <si>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</si>
  <si>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</si>
  <si>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</si>
  <si>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</si>
  <si>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</si>
  <si>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</si>
  <si>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</si>
  <si>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</si>
  <si>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</si>
  <si>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</si>
  <si>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</si>
  <si>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</si>
  <si>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</si>
  <si>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</si>
  <si>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</si>
  <si>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</si>
  <si>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</si>
  <si>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</si>
  <si>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</si>
  <si>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</si>
  <si>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</si>
  <si>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</si>
  <si>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</si>
  <si>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</si>
  <si>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</si>
  <si>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</si>
  <si>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</si>
  <si>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</si>
  <si>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</si>
  <si>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</si>
  <si>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</si>
  <si>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</si>
  <si>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</si>
  <si>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</si>
  <si>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</si>
  <si>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</si>
  <si>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</si>
  <si>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</si>
  <si>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</si>
  <si>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</si>
  <si>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</si>
  <si>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</si>
  <si>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</si>
  <si>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</si>
  <si>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</si>
  <si>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</si>
  <si>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</si>
  <si>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</si>
  <si>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</si>
  <si>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</si>
  <si>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</si>
  <si>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</si>
  <si>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</si>
  <si>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</si>
  <si>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</si>
  <si>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</si>
  <si>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</si>
  <si>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</si>
  <si>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</si>
  <si>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</si>
  <si>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</si>
  <si>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</si>
  <si>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</si>
  <si>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</si>
  <si>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</si>
  <si>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</si>
  <si>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</si>
  <si>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</si>
  <si>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</si>
  <si>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</si>
  <si>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</si>
  <si>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</si>
  <si>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</si>
  <si>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</si>
  <si>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</si>
  <si>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</si>
  <si>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</si>
  <si>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</si>
  <si>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</si>
  <si>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</si>
  <si>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</si>
  <si>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</si>
  <si>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</si>
  <si>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</si>
  <si>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</si>
  <si>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</si>
  <si>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</si>
  <si>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</si>
  <si>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</si>
  <si>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</si>
  <si>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</si>
  <si>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</si>
  <si>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</si>
  <si>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</si>
  <si>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</si>
  <si>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</si>
  <si>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</si>
  <si>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</si>
  <si>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</si>
  <si>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</si>
  <si>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</si>
  <si>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</si>
  <si>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</si>
  <si>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</si>
  <si>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</si>
  <si>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</si>
  <si>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</si>
  <si>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</si>
  <si>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</si>
  <si>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</si>
  <si>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</si>
  <si>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</si>
  <si>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</si>
  <si>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</si>
  <si>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</si>
  <si>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</si>
  <si>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</si>
  <si>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</si>
  <si>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</si>
  <si>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</si>
  <si>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</si>
  <si>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</si>
  <si>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</si>
  <si>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</si>
  <si>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</si>
  <si>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</si>
  <si>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</si>
  <si>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</si>
  <si>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</si>
  <si>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</si>
  <si>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</si>
  <si>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</si>
  <si>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</si>
  <si>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</si>
  <si>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</si>
  <si>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</si>
  <si>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</si>
  <si>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</si>
  <si>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</si>
  <si>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</si>
  <si>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</si>
  <si>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</si>
  <si>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</si>
  <si>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</si>
  <si>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</si>
  <si>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</si>
  <si>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</si>
  <si>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</si>
  <si>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</si>
  <si>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</si>
  <si>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</si>
  <si>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</si>
  <si>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</si>
  <si>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</si>
  <si>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</si>
  <si>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</si>
  <si>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</si>
  <si>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</si>
  <si>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</si>
  <si>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</si>
  <si>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</si>
  <si>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</si>
  <si>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</si>
  <si>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</si>
  <si>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</si>
  <si>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</si>
  <si>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</si>
  <si>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</si>
  <si>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</si>
  <si>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</si>
  <si>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</si>
  <si>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</si>
  <si>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</si>
  <si>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</si>
  <si>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</si>
  <si>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</si>
  <si>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</si>
  <si>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</si>
  <si>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</si>
  <si>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</si>
  <si>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</si>
  <si>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</si>
  <si>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</si>
  <si>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</si>
  <si>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</si>
  <si>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</si>
  <si>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</si>
  <si>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</si>
  <si>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</si>
  <si>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</si>
  <si>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</si>
  <si>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</si>
  <si>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</si>
  <si>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</si>
  <si>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</si>
  <si>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</si>
  <si>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</si>
  <si>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</si>
  <si>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</si>
  <si>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</si>
  <si>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</si>
  <si>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</si>
  <si>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</si>
  <si>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</si>
  <si>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</si>
  <si>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</si>
  <si>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</si>
  <si>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</si>
  <si>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</si>
  <si>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</si>
  <si>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</si>
  <si>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</si>
  <si>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</si>
  <si>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</si>
  <si>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</si>
  <si>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</si>
  <si>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</si>
  <si>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</si>
  <si>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</si>
  <si>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</si>
  <si>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</si>
  <si>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</si>
  <si>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</si>
  <si>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</si>
  <si>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</si>
  <si>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</si>
  <si>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</si>
  <si>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</si>
  <si>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</si>
  <si>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</si>
  <si>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</si>
  <si>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</si>
  <si>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</si>
  <si>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</si>
  <si>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</si>
  <si>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</si>
  <si>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</si>
  <si>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</si>
  <si>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</si>
  <si>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</si>
  <si>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</si>
  <si>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</si>
  <si>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</si>
  <si>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</si>
  <si>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</si>
  <si>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</si>
  <si>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</si>
  <si>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</si>
  <si>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</si>
  <si>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</si>
  <si>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</si>
  <si>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</si>
  <si>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</si>
  <si>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</si>
  <si>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</si>
  <si>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</si>
  <si>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</si>
  <si>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</si>
  <si>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</si>
  <si>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</si>
  <si>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</si>
  <si>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</si>
  <si>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</si>
  <si>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</si>
  <si>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</si>
  <si>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</si>
  <si>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</si>
  <si>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</si>
  <si>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</si>
  <si>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</si>
  <si>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</si>
  <si>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</si>
  <si>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</si>
  <si>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</si>
  <si>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</si>
  <si>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</si>
  <si>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</si>
  <si>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</si>
  <si>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</si>
  <si>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</si>
  <si>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</si>
  <si>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</si>
  <si>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</si>
  <si>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</si>
  <si>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</si>
  <si>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</si>
  <si>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</si>
  <si>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</si>
  <si>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</si>
  <si>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</si>
  <si>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</si>
  <si>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</si>
  <si>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</si>
  <si>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</si>
  <si>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</si>
  <si>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</si>
  <si>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</si>
  <si>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</si>
  <si>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</si>
  <si>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</si>
  <si>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</si>
  <si>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</si>
  <si>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</si>
  <si>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</si>
  <si>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</si>
  <si>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</si>
  <si>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</si>
  <si>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</si>
  <si>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</si>
  <si>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</si>
  <si>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</si>
  <si>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</si>
  <si>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</si>
  <si>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</si>
  <si>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</si>
  <si>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</si>
  <si>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</si>
  <si>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</si>
  <si>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</si>
  <si>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</si>
  <si>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</si>
  <si>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</si>
  <si>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</si>
  <si>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</si>
  <si>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</si>
  <si>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</si>
  <si>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</si>
  <si>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</si>
  <si>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</si>
  <si>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</si>
  <si>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</si>
  <si>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</si>
  <si>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</si>
  <si>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</si>
  <si>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</si>
  <si>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</si>
  <si>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</si>
  <si>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</si>
  <si>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</si>
  <si>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</si>
  <si>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</si>
  <si>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</si>
  <si>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</si>
  <si>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</si>
  <si>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</si>
  <si>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</si>
  <si>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</si>
  <si>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</si>
  <si>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</si>
  <si>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</si>
  <si>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</si>
  <si>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</si>
  <si>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</si>
  <si>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</si>
  <si>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</si>
  <si>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</si>
  <si>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</si>
  <si>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</si>
  <si>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</si>
  <si>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</si>
  <si>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</si>
  <si>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</si>
  <si>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</si>
  <si>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</si>
  <si>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</si>
  <si>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</si>
  <si>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</si>
  <si>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</si>
  <si>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</si>
  <si>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</si>
  <si>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</si>
  <si>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</si>
  <si>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</si>
  <si>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</si>
  <si>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</si>
  <si>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</si>
  <si>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</si>
  <si>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</si>
  <si>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</si>
  <si>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</si>
  <si>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</si>
  <si>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</si>
  <si>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</si>
  <si>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</si>
  <si>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</si>
  <si>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</si>
  <si>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</si>
  <si>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</si>
  <si>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</si>
  <si>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</si>
  <si>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</si>
  <si>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</si>
  <si>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</si>
  <si>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</si>
  <si>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</si>
  <si>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</si>
  <si>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</si>
  <si>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</si>
  <si>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</si>
  <si>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</si>
  <si>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</si>
  <si>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</si>
  <si>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</si>
  <si>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</si>
  <si>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</si>
  <si>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</si>
  <si>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</si>
  <si>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</si>
  <si>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</si>
  <si>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</si>
  <si>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</si>
  <si>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</si>
  <si>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</si>
  <si>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</si>
  <si>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</si>
  <si>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</si>
  <si>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</si>
  <si>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</si>
  <si>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</si>
  <si>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</si>
  <si>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</si>
  <si>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</si>
  <si>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</si>
  <si>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</si>
  <si>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</si>
  <si>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</si>
  <si>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</si>
  <si>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</si>
  <si>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</si>
  <si>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</si>
  <si>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</si>
  <si>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</si>
  <si>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</si>
  <si>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</si>
  <si>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</si>
  <si>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</si>
  <si>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</si>
  <si>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</si>
  <si>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</si>
  <si>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</si>
  <si>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</si>
  <si>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</si>
  <si>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</si>
  <si>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</si>
  <si>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</si>
  <si>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</si>
  <si>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</si>
  <si>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</si>
  <si>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</si>
  <si>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</si>
  <si>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</si>
  <si>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</si>
  <si>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</si>
  <si>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</si>
  <si>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</si>
  <si>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</si>
  <si>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</si>
  <si>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</si>
  <si>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</si>
  <si>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</si>
  <si>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</si>
  <si>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</si>
  <si>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</si>
  <si>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</si>
  <si>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</si>
  <si>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</si>
  <si>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</si>
  <si>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</si>
  <si>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</si>
  <si>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</si>
  <si>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</si>
  <si>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</si>
  <si>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</si>
  <si>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</si>
  <si>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</si>
  <si>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</si>
  <si>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</si>
  <si>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</si>
  <si>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</si>
  <si>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</si>
  <si>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</si>
  <si>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</si>
  <si>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</si>
  <si>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</si>
  <si>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</si>
  <si>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</si>
  <si>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</si>
  <si>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</si>
  <si>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</si>
  <si>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</si>
  <si>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</si>
  <si>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</si>
  <si>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</si>
  <si>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</si>
  <si>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</si>
  <si>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</si>
  <si>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</si>
  <si>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</si>
  <si>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</si>
  <si>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</si>
  <si>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</si>
  <si>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</si>
  <si>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</si>
  <si>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</si>
  <si>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</si>
  <si>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</si>
  <si>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</si>
  <si>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</si>
  <si>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</si>
  <si>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</si>
  <si>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</si>
  <si>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</si>
  <si>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</si>
  <si>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</si>
  <si>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</si>
  <si>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</si>
  <si>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</si>
  <si>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</si>
  <si>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</si>
  <si>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</si>
  <si>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</si>
  <si>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</si>
  <si>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</si>
  <si>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</si>
  <si>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</si>
  <si>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</si>
  <si>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</si>
  <si>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</si>
  <si>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</si>
  <si>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</si>
  <si>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</si>
  <si>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</si>
  <si>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</si>
  <si>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</si>
  <si>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</si>
  <si>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</si>
  <si>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</si>
  <si>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</si>
  <si>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</si>
  <si>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</si>
  <si>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</si>
  <si>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</si>
  <si>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</si>
  <si>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</si>
  <si>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</si>
  <si>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</si>
  <si>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</si>
  <si>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</si>
  <si>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</si>
  <si>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</si>
  <si>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</si>
  <si>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</si>
  <si>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</si>
  <si>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</si>
  <si>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</si>
  <si>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</si>
  <si>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</si>
  <si>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</si>
  <si>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</si>
  <si>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</si>
  <si>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</si>
  <si>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</si>
  <si>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</si>
  <si>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</si>
  <si>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</si>
  <si>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</si>
  <si>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</si>
  <si>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</si>
  <si>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</si>
  <si>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</si>
  <si>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</si>
  <si>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</si>
  <si>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</si>
  <si>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</si>
  <si>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</si>
  <si>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</si>
  <si>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</si>
  <si>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</si>
  <si>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</si>
  <si>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</si>
  <si>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</si>
  <si>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</si>
  <si>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</si>
  <si>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</si>
  <si>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</si>
  <si>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</si>
  <si>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</si>
  <si>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</si>
  <si>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</si>
  <si>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</si>
  <si>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</si>
  <si>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</si>
  <si>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</si>
  <si>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</si>
  <si>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</si>
  <si>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</si>
  <si>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</si>
  <si>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</si>
  <si>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</si>
  <si>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</si>
  <si>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</si>
  <si>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</si>
  <si>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</si>
  <si>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</si>
  <si>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</si>
  <si>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</si>
  <si>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</si>
  <si>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</si>
  <si>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</si>
  <si>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</si>
  <si>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</si>
  <si>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</si>
  <si>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</si>
  <si>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</si>
  <si>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</si>
  <si>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</si>
  <si>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</si>
  <si>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</si>
  <si>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</si>
  <si>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</si>
  <si>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</si>
  <si>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</si>
  <si>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</si>
  <si>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</si>
  <si>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</si>
  <si>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</si>
  <si>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</si>
  <si>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</si>
  <si>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</si>
  <si>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</si>
  <si>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</si>
  <si>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</si>
  <si>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</si>
  <si>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</si>
  <si>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</si>
  <si>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</si>
  <si>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</si>
  <si>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</si>
  <si>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</si>
  <si>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</si>
  <si>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</si>
  <si>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</si>
  <si>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</si>
  <si>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</si>
  <si>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</si>
  <si>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</si>
  <si>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</si>
  <si>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</si>
  <si>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</si>
  <si>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</si>
  <si>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</si>
  <si>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</si>
  <si>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</si>
  <si>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</si>
  <si>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</si>
  <si>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</si>
  <si>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</si>
  <si>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</si>
  <si>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</si>
  <si>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</si>
  <si>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</si>
  <si>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</si>
  <si>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</si>
  <si>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</si>
  <si>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</si>
  <si>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</si>
  <si>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</si>
  <si>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</si>
  <si>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</si>
  <si>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</si>
  <si>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</si>
  <si>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</si>
  <si>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</si>
  <si>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</si>
  <si>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</si>
  <si>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</si>
  <si>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</si>
  <si>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</si>
  <si>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</si>
  <si>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</si>
  <si>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</si>
  <si>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</si>
  <si>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</si>
  <si>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</si>
  <si>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</si>
  <si>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</si>
  <si>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</si>
  <si>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</si>
  <si>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</si>
  <si>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</si>
  <si>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</si>
  <si>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</si>
  <si>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</si>
  <si>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</si>
  <si>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</si>
  <si>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</si>
  <si>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</si>
  <si>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</si>
  <si>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</si>
  <si>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</si>
  <si>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</si>
  <si>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</si>
  <si>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</si>
  <si>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</si>
  <si>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</si>
  <si>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</si>
  <si>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</si>
  <si>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</si>
  <si>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</si>
  <si>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</si>
  <si>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</si>
  <si>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</si>
  <si>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</si>
  <si>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</si>
  <si>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</si>
  <si>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</si>
  <si>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</si>
  <si>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</si>
  <si>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</si>
  <si>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</si>
  <si>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</si>
  <si>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</si>
  <si>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</si>
  <si>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</si>
  <si>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</si>
  <si>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</si>
  <si>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</si>
  <si>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</si>
  <si>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</si>
  <si>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</si>
  <si>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</si>
  <si>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</si>
  <si>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</si>
  <si>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</si>
  <si>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</si>
  <si>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</si>
  <si>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</si>
  <si>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</si>
  <si>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</si>
  <si>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</si>
  <si>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</si>
  <si>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</si>
  <si>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</si>
  <si>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</si>
  <si>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</si>
  <si>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</si>
  <si>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</si>
  <si>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</si>
  <si>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</si>
  <si>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</si>
  <si>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</si>
  <si>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</si>
  <si>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</si>
  <si>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</si>
  <si>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</si>
  <si>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</si>
  <si>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</si>
  <si>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</si>
  <si>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</si>
  <si>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</si>
  <si>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</si>
  <si>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</si>
  <si>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</si>
  <si>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</si>
  <si>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</si>
  <si>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</si>
  <si>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</si>
  <si>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</si>
  <si>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</si>
  <si>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</si>
  <si>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</si>
  <si>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</si>
  <si>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</si>
  <si>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</si>
  <si>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</si>
  <si>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</si>
  <si>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</si>
  <si>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</si>
  <si>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</si>
  <si>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</si>
  <si>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</si>
  <si>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</si>
  <si>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</si>
  <si>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</si>
  <si>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</si>
  <si>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</si>
  <si>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</si>
  <si>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</si>
  <si>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</si>
  <si>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</si>
  <si>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</si>
  <si>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</si>
  <si>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</si>
  <si>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</si>
  <si>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</si>
  <si>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</si>
  <si>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</si>
  <si>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</si>
  <si>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</si>
  <si>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</si>
  <si>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</si>
  <si>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</si>
  <si>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</si>
  <si>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</si>
  <si>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</si>
  <si>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</si>
  <si>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</si>
  <si>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</si>
  <si>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</si>
  <si>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</si>
  <si>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</si>
  <si>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</si>
  <si>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</si>
  <si>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</si>
  <si>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</si>
  <si>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</si>
  <si>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</si>
  <si>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</si>
  <si>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</si>
  <si>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</si>
  <si>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</si>
  <si>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</si>
  <si>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</si>
  <si>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</si>
  <si>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</si>
  <si>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</si>
  <si>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</si>
  <si>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</si>
  <si>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</si>
  <si>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</si>
  <si>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</si>
  <si>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</si>
  <si>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</si>
  <si>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</si>
  <si>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</si>
  <si>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</si>
  <si>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</si>
  <si>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</si>
  <si>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</si>
  <si>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</si>
  <si>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</si>
  <si>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</si>
  <si>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</si>
  <si>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</si>
  <si>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</si>
  <si>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</si>
  <si>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</si>
  <si>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</si>
  <si>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</si>
  <si>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</si>
  <si>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</si>
  <si>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</si>
  <si>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</si>
  <si>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</si>
  <si>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</si>
  <si>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</si>
  <si>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</si>
  <si>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</si>
  <si>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</si>
  <si>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</si>
  <si>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</si>
  <si>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</si>
  <si>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</si>
  <si>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</si>
  <si>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</si>
  <si>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</si>
  <si>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</si>
  <si>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</si>
  <si>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</si>
  <si>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</si>
  <si>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</si>
  <si>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</si>
  <si>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</si>
  <si>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</si>
  <si>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</si>
  <si>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</si>
  <si>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</si>
  <si>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</si>
  <si>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</si>
  <si>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</si>
  <si>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</si>
  <si>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</si>
  <si>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</si>
  <si>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</si>
  <si>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</si>
  <si>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</si>
  <si>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</si>
  <si>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</si>
  <si>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</si>
  <si>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</si>
  <si>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</si>
  <si>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</si>
  <si>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</si>
  <si>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</si>
  <si>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</si>
  <si>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</si>
  <si>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</si>
  <si>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</si>
  <si>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</si>
  <si>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</si>
  <si>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</si>
  <si>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</si>
  <si>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</si>
  <si>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</si>
  <si>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</si>
  <si>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</si>
  <si>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</si>
  <si>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</si>
  <si>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</si>
  <si>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</si>
  <si>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</si>
  <si>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</si>
  <si>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</si>
  <si>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</si>
  <si>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</si>
  <si>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</si>
  <si>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</si>
  <si>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</si>
  <si>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</si>
  <si>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</si>
  <si>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</si>
  <si>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</si>
  <si>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</si>
  <si>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</si>
  <si>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</si>
  <si>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</si>
  <si>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</si>
  <si>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</si>
  <si>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</si>
  <si>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</si>
  <si>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</si>
  <si>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</si>
  <si>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</si>
  <si>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</si>
  <si>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</si>
  <si>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</si>
  <si>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</si>
  <si>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</si>
  <si>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</si>
  <si>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</si>
  <si>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</si>
  <si>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</si>
  <si>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</si>
  <si>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</si>
  <si>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</si>
  <si>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</si>
  <si>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</si>
  <si>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</si>
  <si>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</si>
  <si>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</si>
  <si>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</si>
  <si>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</si>
  <si>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</si>
  <si>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</si>
  <si>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</si>
  <si>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</si>
  <si>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</si>
  <si>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</si>
  <si>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</si>
  <si>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</si>
  <si>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</si>
  <si>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</si>
  <si>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</si>
  <si>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</si>
  <si>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</si>
  <si>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</si>
  <si>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</si>
  <si>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</si>
  <si>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</si>
  <si>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</si>
  <si>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</si>
  <si>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</si>
  <si>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</si>
  <si>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</si>
  <si>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</si>
  <si>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</si>
  <si>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</si>
  <si>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</si>
  <si>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</si>
  <si>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</si>
  <si>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</si>
  <si>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</si>
  <si>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</si>
  <si>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</si>
  <si>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</si>
  <si>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</si>
  <si>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</si>
  <si>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</si>
  <si>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</si>
  <si>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</si>
  <si>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</si>
  <si>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</si>
  <si>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</si>
  <si>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</si>
  <si>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</si>
  <si>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</si>
  <si>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</si>
  <si>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</si>
  <si>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</si>
  <si>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</si>
  <si>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</si>
  <si>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</si>
  <si>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</si>
  <si>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</si>
  <si>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</si>
  <si>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</si>
  <si>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</si>
  <si>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</si>
  <si>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</si>
  <si>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</si>
  <si>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</si>
  <si>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</si>
  <si>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</si>
  <si>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</si>
  <si>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</si>
  <si>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</si>
  <si>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</si>
  <si>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</si>
  <si>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</si>
  <si>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</si>
  <si>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</si>
  <si>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</si>
  <si>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</si>
  <si>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</si>
  <si>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</si>
  <si>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</si>
  <si>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</si>
  <si>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</si>
  <si>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</si>
  <si>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</si>
  <si>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</si>
  <si>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</si>
  <si>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</si>
  <si>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</si>
  <si>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</si>
  <si>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</si>
  <si>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</si>
  <si>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</si>
  <si>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</si>
  <si>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</si>
  <si>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</si>
  <si>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</si>
  <si>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</si>
  <si>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</si>
  <si>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</si>
  <si>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</si>
  <si>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</si>
  <si>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</si>
  <si>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</si>
  <si>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</si>
  <si>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</si>
  <si>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</si>
  <si>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</si>
  <si>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</si>
  <si>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</si>
  <si>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</si>
  <si>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</si>
  <si>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</si>
  <si>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</si>
  <si>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</si>
  <si>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</si>
  <si>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</si>
  <si>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</si>
  <si>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</si>
  <si>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</si>
  <si>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</si>
  <si>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</si>
  <si>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</si>
  <si>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</si>
  <si>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</si>
  <si>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</si>
  <si>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</si>
  <si>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</si>
  <si>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</si>
  <si>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</si>
  <si>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</si>
  <si>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</si>
  <si>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</si>
  <si>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</si>
  <si>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</si>
  <si>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</si>
  <si>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</si>
  <si>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</si>
  <si>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</si>
  <si>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</si>
  <si>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</si>
  <si>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</si>
  <si>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</si>
  <si>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</si>
  <si>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</si>
  <si>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</si>
  <si>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</si>
  <si>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</si>
  <si>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</si>
  <si>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</si>
  <si>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</si>
  <si>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</si>
  <si>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</si>
  <si>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</si>
  <si>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</si>
  <si>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</si>
  <si>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</si>
  <si>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</si>
  <si>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</si>
  <si>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</si>
  <si>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</si>
  <si>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</si>
  <si>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</si>
  <si>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</si>
  <si>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</si>
  <si>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</si>
  <si>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</si>
  <si>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</si>
  <si>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</si>
  <si>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</si>
  <si>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</si>
  <si>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</si>
  <si>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</si>
  <si>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</si>
  <si>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</si>
  <si>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</si>
  <si>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</si>
  <si>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</si>
  <si>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</si>
  <si>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</si>
  <si>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</si>
  <si>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</si>
  <si>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</si>
  <si>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</si>
  <si>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</si>
  <si>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</si>
  <si>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</si>
  <si>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</si>
  <si>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</si>
  <si>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</si>
  <si>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</si>
  <si>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</si>
  <si>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</si>
  <si>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</si>
  <si>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</si>
  <si>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</si>
  <si>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</si>
  <si>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</si>
  <si>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</si>
  <si>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</si>
  <si>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</si>
  <si>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</si>
  <si>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</si>
  <si>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</si>
  <si>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</si>
  <si>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</si>
  <si>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</si>
  <si>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</si>
  <si>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</si>
  <si>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</si>
  <si>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</si>
  <si>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</si>
  <si>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</si>
  <si>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</si>
  <si>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</si>
  <si>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</si>
  <si>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</si>
  <si>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</si>
  <si>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</si>
  <si>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</si>
  <si>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</si>
  <si>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</si>
  <si>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</si>
  <si>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</si>
  <si>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</si>
  <si>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</si>
  <si>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</si>
  <si>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</si>
  <si>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</si>
  <si>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</si>
  <si>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</si>
  <si>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</si>
  <si>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</si>
  <si>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</si>
  <si>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</si>
  <si>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</si>
  <si>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</si>
  <si>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</si>
  <si>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</si>
  <si>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</si>
  <si>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</si>
  <si>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</si>
  <si>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</si>
  <si>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</si>
  <si>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</si>
  <si>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</si>
  <si>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</si>
  <si>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</si>
  <si>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</si>
  <si>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</si>
  <si>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</si>
  <si>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</si>
  <si>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</si>
  <si>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</si>
  <si>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</si>
  <si>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</si>
  <si>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</si>
  <si>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</si>
  <si>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</si>
  <si>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</si>
  <si>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</si>
  <si>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</si>
  <si>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</si>
  <si>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</si>
  <si>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</si>
  <si>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</si>
  <si>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</si>
  <si>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</si>
  <si>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</si>
  <si>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</si>
  <si>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</si>
  <si>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</si>
  <si>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</si>
  <si>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</si>
  <si>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</si>
  <si>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</si>
  <si>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</si>
  <si>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</si>
  <si>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</si>
  <si>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</si>
  <si>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</si>
  <si>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</si>
  <si>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</si>
  <si>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</si>
  <si>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</si>
  <si>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</si>
  <si>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</si>
  <si>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</si>
  <si>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</si>
  <si>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</si>
  <si>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</si>
  <si>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</si>
  <si>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</si>
  <si>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</si>
  <si>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</si>
  <si>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</si>
  <si>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</si>
  <si>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</si>
  <si>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</si>
  <si>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</si>
  <si>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</si>
  <si>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</si>
  <si>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</si>
  <si>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</si>
  <si>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</si>
  <si>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</si>
  <si>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</si>
  <si>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</si>
  <si>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</si>
  <si>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</si>
  <si>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</si>
  <si>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</si>
  <si>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</si>
  <si>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</si>
  <si>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</si>
  <si>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</si>
  <si>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</si>
  <si>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</si>
  <si>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</si>
  <si>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</si>
  <si>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</si>
  <si>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</si>
  <si>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</si>
  <si>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</si>
  <si>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</si>
  <si>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</si>
  <si>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</si>
  <si>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</si>
  <si>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</si>
  <si>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</si>
  <si>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</si>
  <si>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</si>
  <si>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</si>
  <si>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</si>
  <si>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</si>
  <si>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</si>
  <si>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</si>
  <si>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</si>
  <si>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</si>
  <si>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</si>
  <si>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</si>
  <si>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</si>
  <si>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</si>
  <si>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</si>
  <si>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</si>
  <si>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</si>
  <si>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</si>
  <si>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</si>
  <si>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</si>
  <si>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</si>
  <si>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</si>
  <si>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</si>
  <si>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</si>
  <si>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</si>
  <si>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</si>
  <si>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</si>
  <si>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</si>
  <si>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</si>
  <si>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</si>
  <si>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</si>
  <si>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</si>
  <si>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</si>
  <si>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</si>
  <si>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</si>
  <si>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</si>
  <si>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</si>
  <si>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</si>
  <si>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</si>
  <si>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</si>
  <si>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</si>
  <si>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</si>
  <si>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</si>
  <si>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</si>
  <si>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</si>
  <si>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</si>
  <si>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</si>
  <si>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</si>
  <si>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</si>
  <si>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</si>
  <si>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</si>
  <si>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</si>
  <si>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</si>
  <si>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</si>
  <si>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</si>
  <si>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</si>
  <si>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</si>
  <si>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</si>
  <si>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</si>
  <si>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</si>
  <si>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</si>
  <si>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</si>
  <si>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</si>
  <si>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</si>
  <si>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</si>
  <si>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</si>
  <si>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</si>
  <si>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</si>
  <si>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</si>
  <si>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</si>
  <si>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</si>
  <si>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</si>
  <si>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</si>
  <si>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</si>
  <si>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</si>
  <si>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</si>
  <si>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</si>
  <si>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</si>
  <si>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</si>
  <si>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</si>
  <si>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</si>
  <si>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</si>
  <si>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</si>
  <si>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</si>
  <si>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</si>
  <si>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</si>
  <si>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</si>
  <si>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</si>
  <si>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</si>
  <si>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</si>
  <si>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</si>
  <si>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</si>
  <si>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</si>
  <si>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</si>
  <si>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</si>
  <si>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</si>
  <si>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</si>
  <si>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</si>
  <si>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</si>
  <si>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</si>
  <si>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</si>
  <si>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</si>
  <si>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</si>
  <si>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</si>
  <si>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</si>
  <si>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</si>
  <si>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</si>
  <si>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</si>
  <si>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</si>
  <si>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</si>
  <si>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</si>
  <si>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</si>
  <si>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</si>
  <si>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</si>
  <si>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</si>
  <si>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</si>
  <si>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</si>
  <si>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</si>
  <si>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</si>
  <si>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</si>
  <si>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</si>
  <si>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</si>
  <si>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</si>
  <si>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</si>
  <si>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</si>
  <si>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</si>
  <si>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</si>
  <si>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</si>
  <si>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</si>
  <si>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</si>
  <si>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</si>
  <si>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</si>
  <si>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</si>
  <si>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</si>
  <si>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</si>
  <si>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</si>
  <si>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</si>
  <si>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</si>
  <si>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</si>
  <si>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</si>
  <si>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</si>
  <si>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</si>
  <si>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</si>
  <si>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</si>
  <si>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</si>
  <si>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</si>
  <si>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</si>
  <si>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</si>
  <si>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</si>
  <si>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</si>
  <si>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</si>
  <si>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</si>
  <si>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</si>
  <si>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</si>
  <si>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</si>
  <si>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</si>
  <si>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</si>
  <si>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</si>
  <si>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</si>
  <si>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</si>
  <si>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</si>
  <si>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</si>
  <si>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</si>
  <si>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</si>
  <si>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</si>
  <si>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</si>
  <si>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</si>
  <si>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</si>
  <si>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</si>
  <si>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</si>
  <si>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</si>
  <si>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</si>
  <si>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</si>
  <si>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</si>
  <si>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</si>
  <si>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</si>
  <si>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</si>
  <si>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</si>
  <si>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</si>
  <si>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</si>
  <si>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</si>
  <si>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</si>
  <si>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</si>
  <si>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</si>
  <si>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</si>
  <si>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</si>
  <si>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</si>
  <si>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</si>
  <si>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</si>
  <si>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</si>
  <si>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</si>
  <si>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</si>
  <si>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</si>
  <si>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</si>
  <si>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</si>
  <si>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</si>
  <si>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</si>
  <si>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</si>
  <si>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</si>
  <si>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</si>
  <si>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</si>
  <si>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</si>
  <si>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</si>
  <si>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</si>
  <si>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</si>
  <si>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</si>
  <si>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</si>
  <si>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</si>
  <si>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</si>
  <si>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</si>
  <si>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</si>
  <si>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</si>
  <si>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</si>
  <si>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</si>
  <si>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</si>
  <si>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</si>
  <si>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</si>
  <si>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</si>
  <si>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</si>
  <si>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</si>
  <si>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</si>
  <si>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</si>
  <si>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</si>
  <si>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</si>
  <si>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</si>
  <si>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</si>
  <si>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</si>
  <si>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</si>
  <si>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</si>
  <si>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</si>
  <si>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</si>
  <si>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</si>
  <si>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</si>
  <si>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</si>
  <si>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</si>
  <si>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</si>
  <si>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</si>
  <si>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</si>
  <si>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</si>
  <si>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</si>
  <si>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</si>
  <si>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</si>
  <si>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</si>
  <si>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</si>
  <si>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</si>
  <si>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</si>
  <si>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</si>
  <si>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</si>
  <si>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</si>
  <si>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</si>
  <si>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</si>
  <si>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</si>
  <si>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</si>
  <si>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</si>
  <si>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</si>
  <si>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</si>
  <si>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</si>
  <si>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</si>
  <si>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</si>
  <si>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</si>
  <si>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</si>
  <si>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</si>
  <si>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</si>
  <si>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</si>
  <si>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</si>
  <si>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</si>
  <si>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</si>
  <si>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</si>
  <si>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</si>
  <si>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</si>
  <si>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</si>
  <si>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</si>
  <si>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</si>
  <si>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</si>
  <si>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</si>
  <si>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</si>
  <si>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</si>
  <si>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</si>
  <si>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</si>
  <si>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</si>
  <si>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</si>
  <si>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</si>
  <si>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</si>
  <si>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</si>
  <si>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</si>
  <si>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</si>
  <si>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</si>
  <si>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</si>
  <si>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</si>
  <si>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</si>
  <si>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</si>
  <si>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</si>
  <si>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</si>
  <si>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</si>
  <si>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</si>
  <si>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</si>
  <si>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</si>
  <si>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</si>
  <si>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</si>
  <si>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</si>
  <si>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</si>
  <si>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</si>
  <si>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</si>
  <si>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</si>
  <si>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</si>
  <si>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</si>
  <si>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</si>
  <si>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</si>
  <si>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</si>
  <si>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</si>
  <si>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</si>
  <si>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</si>
  <si>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</si>
  <si>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</si>
  <si>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</si>
  <si>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</si>
  <si>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</si>
  <si>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</si>
  <si>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</si>
  <si>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</si>
  <si>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</si>
  <si>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</si>
  <si>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</si>
  <si>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</si>
  <si>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</si>
  <si>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</si>
  <si>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</si>
  <si>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</si>
  <si>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</si>
  <si>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</si>
  <si>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</si>
  <si>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</si>
  <si>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</si>
  <si>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</si>
  <si>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</si>
  <si>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</si>
  <si>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</si>
  <si>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</si>
  <si>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</si>
  <si>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</si>
  <si>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</si>
  <si>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</si>
  <si>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</si>
  <si>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</si>
  <si>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</si>
  <si>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</si>
  <si>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</si>
  <si>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</si>
  <si>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</si>
  <si>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</si>
  <si>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</si>
  <si>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</si>
  <si>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</si>
  <si>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</si>
  <si>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</si>
  <si>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</si>
  <si>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</si>
  <si>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</si>
  <si>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</si>
  <si>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</si>
  <si>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</si>
  <si>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</si>
  <si>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</si>
  <si>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</si>
  <si>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</si>
  <si>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</si>
  <si>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</si>
  <si>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</si>
  <si>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</si>
  <si>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</si>
  <si>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</si>
  <si>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</si>
  <si>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</si>
  <si>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</si>
  <si>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</si>
  <si>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</si>
  <si>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</si>
  <si>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</si>
  <si>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</si>
  <si>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</si>
  <si>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</si>
  <si>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</si>
  <si>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</si>
  <si>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</si>
  <si>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</si>
  <si>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</si>
  <si>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</si>
  <si>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</si>
  <si>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</si>
  <si>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</si>
  <si>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</si>
  <si>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</si>
  <si>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</si>
  <si>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</si>
  <si>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</si>
  <si>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</si>
  <si>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</si>
  <si>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</si>
  <si>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</si>
  <si>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</si>
  <si>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</si>
  <si>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</si>
  <si>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</si>
  <si>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</si>
  <si>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</si>
  <si>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</si>
  <si>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</si>
  <si>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</si>
  <si>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</si>
  <si>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</si>
  <si>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</si>
  <si>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</si>
  <si>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</si>
  <si>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</si>
  <si>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</si>
  <si>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</si>
  <si>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</si>
  <si>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</si>
  <si>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</si>
  <si>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</si>
  <si>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</si>
  <si>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</si>
  <si>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</si>
  <si>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</si>
  <si>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</si>
  <si>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</si>
  <si>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</si>
  <si>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</si>
  <si>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</si>
  <si>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</si>
  <si>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</si>
  <si>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</si>
  <si>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</si>
  <si>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</si>
  <si>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</si>
  <si>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</si>
  <si>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</si>
  <si>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</si>
  <si>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</si>
  <si>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</si>
  <si>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</si>
  <si>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</si>
  <si>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</si>
  <si>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</si>
  <si>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</si>
  <si>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</si>
  <si>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</si>
  <si>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</si>
  <si>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</si>
  <si>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</si>
  <si>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</si>
  <si>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</si>
  <si>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</si>
  <si>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</si>
  <si>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</si>
  <si>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</si>
  <si>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</si>
  <si>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</si>
  <si>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</si>
  <si>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</si>
  <si>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</si>
  <si>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</si>
  <si>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</si>
  <si>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</si>
  <si>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</si>
  <si>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</si>
  <si>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</si>
  <si>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</si>
  <si>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</si>
  <si>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</si>
  <si>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</si>
  <si>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</si>
  <si>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</si>
  <si>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</si>
  <si>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</si>
  <si>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</si>
  <si>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</si>
  <si>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</si>
  <si>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</si>
  <si>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</si>
  <si>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</si>
  <si>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</si>
  <si>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</si>
  <si>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</si>
  <si>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</si>
  <si>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</si>
  <si>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</si>
  <si>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</si>
  <si>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</si>
  <si>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</si>
  <si>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</si>
  <si>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</si>
  <si>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</si>
  <si>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</si>
  <si>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</si>
  <si>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</si>
  <si>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</si>
  <si>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</si>
  <si>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</si>
  <si>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</si>
  <si>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</si>
  <si>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</si>
  <si>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</si>
  <si>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</si>
  <si>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</si>
  <si>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</si>
  <si>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</si>
  <si>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</si>
  <si>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</si>
  <si>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</si>
  <si>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</si>
  <si>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</si>
  <si>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</si>
  <si>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</si>
  <si>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</si>
  <si>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</si>
  <si>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</si>
  <si>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</si>
  <si>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</si>
  <si>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</si>
  <si>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</si>
  <si>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</si>
  <si>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</si>
  <si>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</si>
  <si>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</si>
  <si>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</si>
  <si>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</si>
  <si>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</si>
  <si>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</si>
  <si>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</si>
  <si>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</si>
  <si>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</si>
  <si>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</si>
  <si>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</si>
  <si>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</si>
  <si>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</si>
  <si>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</si>
  <si>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</si>
  <si>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</si>
  <si>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</si>
  <si>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</si>
  <si>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</si>
  <si>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</si>
  <si>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</si>
  <si>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</si>
  <si>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</si>
  <si>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</si>
  <si>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</si>
  <si>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</si>
  <si>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</si>
  <si>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</si>
  <si>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</si>
  <si>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</si>
  <si>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</si>
  <si>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</si>
  <si>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</si>
  <si>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</si>
  <si>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</si>
  <si>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</si>
  <si>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</si>
  <si>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</si>
  <si>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</si>
  <si>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</si>
  <si>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</si>
  <si>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</si>
  <si>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</si>
  <si>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</si>
  <si>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</si>
  <si>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</si>
  <si>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</si>
  <si>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</si>
  <si>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</si>
  <si>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</si>
  <si>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</si>
  <si>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</si>
  <si>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</si>
  <si>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</si>
  <si>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</si>
  <si>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</si>
  <si>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</si>
  <si>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</si>
  <si>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</si>
  <si>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</si>
  <si>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</si>
  <si>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</si>
  <si>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</si>
  <si>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</si>
  <si>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</si>
  <si>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</si>
  <si>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</si>
  <si>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</si>
  <si>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</si>
  <si>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</si>
  <si>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</si>
  <si>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</si>
  <si>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</si>
  <si>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</si>
  <si>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</si>
  <si>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</si>
  <si>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</si>
  <si>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</si>
  <si>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</si>
  <si>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</si>
  <si>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</si>
  <si>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</si>
  <si>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</si>
  <si>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</si>
  <si>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</si>
  <si>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</si>
  <si>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</si>
  <si>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</si>
  <si>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</si>
  <si>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</si>
  <si>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</si>
  <si>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</si>
  <si>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</si>
  <si>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</si>
  <si>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</si>
  <si>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</si>
  <si>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</si>
  <si>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</si>
  <si>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</si>
  <si>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</si>
  <si>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</si>
  <si>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</si>
  <si>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</si>
  <si>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</si>
  <si>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</si>
  <si>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</si>
  <si>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</si>
  <si>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</si>
  <si>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</si>
  <si>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</si>
  <si>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</si>
  <si>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</si>
  <si>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</si>
  <si>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</si>
  <si>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</si>
  <si>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</si>
  <si>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</si>
  <si>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</si>
  <si>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</si>
  <si>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</si>
  <si>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</si>
  <si>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</si>
  <si>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</si>
  <si>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</si>
  <si>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</si>
  <si>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</si>
  <si>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</si>
  <si>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</si>
  <si>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</si>
  <si>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</si>
  <si>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</si>
  <si>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</si>
  <si>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</si>
  <si>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</si>
  <si>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</si>
  <si>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</si>
  <si>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</si>
  <si>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</si>
  <si>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</si>
  <si>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</si>
  <si>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</si>
  <si>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</si>
  <si>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</si>
  <si>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</si>
  <si>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</si>
  <si>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</si>
  <si>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</si>
  <si>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</si>
  <si>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</si>
  <si>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</si>
  <si>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</si>
  <si>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</si>
  <si>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</si>
  <si>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</si>
  <si>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</si>
  <si>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</si>
  <si>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</si>
  <si>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</si>
  <si>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</si>
  <si>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</si>
  <si>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</si>
  <si>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</si>
  <si>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</si>
  <si>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</si>
  <si>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</si>
  <si>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</si>
  <si>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</si>
  <si>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</si>
  <si>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</si>
  <si>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</si>
  <si>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</si>
  <si>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</si>
  <si>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</si>
  <si>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</si>
  <si>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</si>
  <si>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</si>
  <si>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</si>
  <si>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</si>
  <si>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</si>
  <si>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</si>
  <si>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</si>
  <si>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</si>
  <si>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</si>
  <si>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</si>
  <si>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</si>
  <si>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</si>
  <si>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</si>
  <si>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</si>
  <si>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</si>
  <si>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</si>
  <si>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</si>
  <si>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</si>
  <si>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</si>
  <si>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</si>
  <si>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</si>
  <si>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</si>
  <si>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</si>
  <si>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</si>
  <si>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</si>
  <si>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</si>
  <si>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</si>
  <si>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</si>
  <si>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</si>
  <si>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</si>
  <si>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</si>
  <si>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</si>
  <si>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</si>
  <si>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</si>
  <si>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</si>
  <si>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</si>
  <si>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</si>
  <si>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</si>
  <si>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</si>
  <si>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</si>
  <si>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</si>
  <si>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</si>
  <si>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</si>
  <si>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</si>
  <si>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</si>
  <si>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</si>
  <si>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</si>
  <si>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</si>
  <si>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</si>
  <si>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</si>
  <si>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</si>
  <si>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</si>
  <si>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</si>
  <si>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</si>
  <si>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</si>
  <si>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</si>
  <si>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</si>
  <si>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</si>
  <si>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</si>
  <si>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</si>
  <si>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</si>
  <si>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</si>
  <si>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</si>
  <si>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</si>
  <si>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</si>
  <si>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</si>
  <si>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</si>
  <si>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</si>
  <si>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</si>
  <si>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</si>
  <si>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</si>
  <si>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</si>
  <si>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</si>
  <si>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</si>
  <si>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</si>
  <si>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</si>
  <si>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</si>
  <si>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</si>
  <si>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</si>
  <si>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</si>
  <si>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</si>
  <si>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</si>
  <si>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</si>
  <si>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</si>
  <si>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</si>
  <si>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</si>
  <si>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</si>
  <si>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</si>
  <si>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</si>
  <si>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</si>
  <si>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</si>
  <si>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</si>
  <si>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</si>
  <si>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</si>
  <si>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</si>
  <si>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</si>
  <si>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</si>
  <si>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</si>
  <si>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</si>
  <si>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</si>
  <si>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</si>
  <si>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</si>
  <si>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</si>
  <si>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</si>
  <si>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</si>
  <si>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</si>
  <si>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</si>
  <si>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</si>
  <si>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</si>
  <si>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</si>
  <si>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</si>
  <si>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</si>
  <si>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</si>
  <si>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</si>
  <si>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</si>
  <si>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</si>
  <si>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</si>
  <si>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</si>
  <si>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</si>
  <si>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</si>
  <si>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</si>
  <si>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</si>
  <si>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</si>
  <si>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</si>
  <si>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</si>
  <si>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</si>
  <si>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</si>
  <si>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</si>
  <si>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</si>
  <si>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</si>
  <si>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</si>
  <si>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</si>
  <si>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</si>
  <si>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</si>
  <si>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</si>
  <si>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</si>
  <si>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</si>
  <si>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</si>
  <si>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</si>
  <si>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</si>
  <si>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</si>
  <si>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</si>
  <si>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</si>
  <si>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</si>
  <si>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</si>
  <si>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</si>
  <si>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</si>
  <si>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</si>
  <si>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</si>
  <si>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</si>
  <si>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</si>
  <si>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</si>
  <si>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</si>
  <si>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</si>
  <si>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</si>
  <si>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</si>
  <si>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</si>
  <si>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</si>
  <si>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</si>
  <si>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</si>
  <si>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</si>
  <si>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</si>
  <si>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</si>
  <si>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</si>
  <si>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</si>
  <si>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</si>
  <si>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</si>
  <si>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</si>
  <si>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</si>
  <si>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</si>
  <si>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</si>
  <si>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</si>
  <si>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</si>
  <si>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</si>
  <si>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</si>
  <si>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</si>
  <si>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</si>
  <si>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</si>
  <si>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</si>
  <si>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</si>
  <si>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</si>
  <si>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</si>
  <si>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</si>
  <si>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</si>
  <si>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</si>
  <si>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</si>
  <si>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</si>
  <si>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</si>
  <si>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</si>
  <si>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</si>
  <si>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</si>
  <si>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</si>
  <si>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</si>
  <si>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</si>
  <si>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</si>
  <si>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</si>
  <si>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</si>
  <si>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</si>
  <si>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</si>
  <si>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</si>
  <si>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</si>
  <si>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</si>
  <si>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</si>
  <si>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</si>
  <si>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</si>
  <si>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</si>
  <si>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</si>
  <si>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</si>
  <si>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</si>
  <si>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</si>
  <si>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</si>
  <si>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</si>
  <si>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</si>
  <si>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</si>
  <si>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</si>
  <si>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</si>
  <si>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</si>
  <si>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</si>
  <si>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</si>
  <si>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</si>
  <si>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</si>
  <si>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</si>
  <si>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</si>
  <si>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</si>
  <si>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</si>
  <si>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</si>
  <si>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</si>
  <si>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</si>
  <si>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</si>
  <si>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</si>
  <si>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</si>
  <si>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</si>
  <si>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</si>
  <si>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</si>
  <si>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</si>
  <si>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</si>
  <si>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</si>
  <si>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</si>
  <si>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</si>
  <si>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</si>
  <si>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</si>
  <si>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</si>
  <si>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</si>
  <si>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</si>
  <si>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</si>
  <si>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</si>
  <si>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</si>
  <si>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</si>
  <si>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</si>
  <si>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</si>
  <si>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</si>
  <si>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</si>
  <si>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</si>
  <si>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</si>
  <si>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</si>
  <si>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</si>
  <si>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</si>
  <si>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</si>
  <si>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</si>
  <si>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</si>
  <si>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</si>
  <si>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</si>
  <si>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</si>
  <si>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</si>
  <si>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</si>
  <si>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</si>
  <si>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</si>
  <si>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</si>
  <si>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</si>
  <si>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</si>
  <si>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</si>
  <si>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</si>
  <si>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</si>
  <si>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</si>
  <si>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</si>
  <si>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</si>
  <si>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</si>
  <si>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</si>
  <si>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</si>
  <si>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</si>
  <si>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</si>
  <si>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</si>
  <si>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</si>
  <si>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</si>
  <si>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</si>
  <si>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</si>
  <si>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</si>
  <si>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</si>
  <si>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</si>
  <si>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</si>
  <si>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</si>
  <si>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</si>
  <si>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</si>
  <si>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</si>
  <si>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</si>
  <si>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</si>
  <si>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</si>
  <si>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</si>
  <si>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</si>
  <si>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</si>
  <si>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</si>
  <si>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</si>
  <si>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</si>
  <si>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</si>
  <si>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</si>
  <si>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</si>
  <si>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</si>
  <si>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</si>
  <si>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</si>
  <si>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</si>
  <si>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</si>
  <si>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</si>
  <si>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</si>
  <si>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</si>
  <si>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</si>
  <si>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</si>
  <si>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</si>
  <si>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</si>
  <si>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</si>
  <si>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</si>
  <si>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</si>
  <si>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</si>
  <si>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</si>
  <si>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</si>
  <si>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</si>
  <si>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</si>
  <si>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</si>
  <si>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</si>
  <si>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</si>
  <si>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</si>
  <si>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</si>
  <si>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</si>
  <si>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</si>
  <si>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</si>
  <si>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</si>
  <si>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</si>
  <si>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</si>
  <si>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</si>
  <si>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</si>
  <si>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</si>
  <si>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</si>
  <si>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</si>
  <si>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</si>
  <si>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</si>
  <si>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</si>
  <si>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</si>
  <si>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</si>
  <si>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</si>
  <si>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</si>
  <si>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</si>
  <si>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</si>
  <si>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</si>
  <si>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</si>
  <si>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</si>
  <si>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</si>
  <si>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</si>
  <si>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</si>
  <si>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</si>
  <si>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</si>
  <si>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</si>
  <si>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</si>
  <si>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</si>
  <si>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</si>
  <si>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</si>
  <si>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</si>
  <si>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</si>
  <si>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</si>
  <si>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</si>
  <si>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</si>
  <si>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</si>
  <si>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</si>
  <si>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</si>
  <si>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</si>
  <si>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</si>
  <si>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</si>
  <si>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</si>
  <si>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</si>
  <si>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</si>
  <si>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</si>
  <si>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</si>
  <si>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</si>
  <si>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</si>
  <si>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</si>
  <si>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</si>
  <si>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</si>
  <si>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</si>
  <si>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</si>
  <si>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</si>
  <si>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</si>
  <si>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</si>
  <si>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</si>
  <si>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</si>
  <si>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</si>
  <si>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</si>
  <si>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</si>
  <si>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</si>
  <si>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</si>
  <si>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</si>
  <si>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</si>
  <si>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</si>
  <si>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</si>
  <si>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</si>
  <si>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</si>
  <si>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</si>
  <si>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</si>
  <si>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</si>
  <si>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</si>
  <si>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</si>
  <si>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</si>
  <si>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</si>
  <si>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</si>
  <si>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</si>
  <si>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</si>
  <si>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</si>
  <si>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</si>
  <si>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</si>
  <si>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</si>
  <si>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</si>
  <si>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</si>
  <si>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</si>
  <si>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</si>
  <si>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</si>
  <si>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</si>
  <si>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</si>
  <si>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</si>
  <si>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</si>
  <si>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</si>
  <si>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</si>
  <si>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</si>
  <si>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</si>
  <si>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</si>
  <si>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</si>
  <si>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</si>
  <si>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</si>
  <si>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</si>
  <si>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</si>
  <si>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</si>
  <si>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</si>
  <si>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</si>
  <si>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</si>
  <si>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</si>
  <si>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</si>
  <si>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</si>
  <si>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</si>
  <si>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</si>
  <si>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</si>
  <si>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</si>
  <si>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</si>
  <si>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</si>
  <si>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</si>
  <si>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</si>
  <si>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</si>
  <si>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</si>
  <si>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</si>
  <si>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</si>
  <si>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</si>
  <si>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</si>
  <si>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</si>
  <si>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</si>
  <si>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</si>
  <si>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</si>
  <si>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</si>
  <si>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</si>
  <si>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</si>
  <si>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</si>
  <si>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</si>
  <si>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</si>
  <si>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</si>
  <si>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</si>
  <si>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</si>
  <si>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</si>
  <si>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</si>
  <si>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</si>
  <si>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</si>
  <si>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</si>
  <si>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</si>
  <si>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</si>
  <si>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</si>
  <si>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</si>
  <si>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</si>
  <si>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</si>
  <si>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</si>
  <si>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</si>
  <si>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</si>
  <si>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</si>
  <si>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</si>
  <si>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</si>
  <si>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</si>
  <si>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</si>
  <si>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</si>
  <si>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</si>
  <si>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</si>
  <si>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</si>
  <si>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</si>
  <si>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</si>
  <si>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</si>
  <si>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</si>
  <si>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</si>
  <si>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</si>
  <si>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</si>
  <si>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</si>
  <si>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</si>
  <si>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</si>
  <si>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</si>
  <si>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</si>
  <si>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</si>
  <si>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</si>
  <si>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</si>
  <si>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</si>
  <si>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</si>
  <si>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</si>
  <si>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</si>
  <si>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</si>
  <si>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</si>
  <si>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</si>
  <si>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</si>
  <si>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</si>
  <si>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</si>
  <si>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</si>
  <si>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</si>
  <si>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</si>
  <si>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</si>
  <si>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</si>
  <si>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</si>
  <si>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</si>
  <si>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</si>
  <si>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</si>
  <si>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</si>
  <si>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</si>
  <si>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</si>
  <si>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</si>
  <si>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</si>
  <si>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</si>
  <si>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</si>
  <si>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</si>
  <si>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</si>
  <si>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</si>
  <si>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</si>
  <si>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</si>
  <si>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</si>
  <si>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</si>
  <si>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</si>
  <si>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</si>
  <si>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</si>
  <si>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</si>
  <si>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</si>
  <si>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</si>
  <si>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</si>
  <si>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</si>
  <si>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</si>
  <si>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</si>
  <si>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</si>
  <si>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</si>
  <si>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</si>
  <si>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</si>
  <si>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</si>
  <si>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</si>
  <si>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</si>
  <si>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</si>
  <si>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</si>
  <si>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</si>
  <si>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</si>
  <si>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</si>
  <si>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</si>
  <si>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</si>
  <si>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</si>
  <si>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</si>
  <si>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</si>
  <si>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</si>
  <si>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</si>
  <si>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</si>
  <si>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</si>
  <si>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</si>
  <si>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</si>
  <si>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</si>
  <si>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</si>
  <si>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</si>
  <si>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</si>
  <si>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</si>
  <si>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</si>
  <si>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</si>
  <si>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</si>
  <si>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</si>
  <si>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</si>
  <si>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</si>
  <si>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</si>
  <si>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</si>
  <si>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</si>
  <si>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</si>
  <si>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</si>
  <si>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</si>
  <si>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</si>
  <si>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</si>
  <si>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</si>
  <si>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</si>
  <si>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</si>
  <si>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</si>
  <si>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</si>
  <si>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</si>
  <si>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</si>
  <si>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</si>
  <si>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</si>
  <si>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</si>
  <si>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</si>
  <si>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</si>
  <si>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</si>
  <si>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</si>
  <si>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</si>
  <si>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</si>
  <si>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</si>
  <si>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</si>
  <si>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</si>
  <si>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</si>
  <si>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</si>
  <si>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</si>
  <si>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</si>
  <si>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</si>
  <si>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</si>
  <si>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</si>
  <si>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</si>
  <si>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</si>
  <si>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</si>
  <si>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</si>
  <si>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</si>
  <si>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</si>
  <si>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</si>
  <si>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</si>
  <si>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</si>
  <si>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</si>
  <si>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</si>
  <si>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</si>
  <si>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</si>
  <si>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</si>
  <si>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</si>
  <si>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</si>
  <si>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</si>
  <si>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</si>
  <si>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</si>
  <si>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</si>
  <si>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</si>
  <si>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</si>
  <si>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</si>
  <si>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</si>
  <si>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</si>
  <si>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</si>
  <si>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</si>
  <si>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</si>
  <si>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</si>
  <si>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</si>
  <si>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</si>
  <si>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</si>
  <si>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</si>
  <si>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</si>
  <si>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</si>
  <si>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</si>
  <si>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</si>
  <si>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</si>
  <si>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</si>
  <si>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</si>
  <si>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</si>
  <si>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</si>
  <si>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</si>
  <si>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</si>
  <si>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</si>
  <si>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</si>
  <si>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</si>
  <si>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</si>
  <si>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</si>
  <si>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</si>
  <si>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</si>
  <si>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</si>
  <si>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</si>
  <si>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</si>
  <si>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</si>
  <si>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</si>
  <si>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</si>
  <si>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</si>
  <si>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</si>
  <si>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</si>
  <si>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</si>
  <si>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</si>
  <si>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</si>
  <si>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</si>
  <si>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</si>
  <si>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</si>
  <si>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</si>
  <si>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</si>
  <si>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</si>
  <si>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</si>
  <si>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</si>
  <si>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</si>
  <si>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</si>
  <si>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</si>
  <si>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</si>
  <si>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</si>
  <si>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</si>
  <si>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</si>
  <si>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</si>
  <si>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</si>
  <si>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</si>
  <si>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</si>
  <si>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</si>
  <si>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</si>
  <si>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</si>
  <si>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</si>
  <si>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</si>
  <si>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</si>
  <si>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</si>
  <si>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</si>
  <si>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</si>
  <si>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</si>
  <si>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</si>
  <si>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</si>
  <si>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</si>
  <si>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</si>
  <si>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</si>
  <si>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</si>
  <si>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</si>
  <si>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</si>
  <si>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</si>
  <si>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</si>
  <si>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</si>
  <si>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</si>
  <si>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</si>
  <si>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</si>
  <si>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</si>
  <si>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</si>
  <si>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</si>
  <si>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</si>
  <si>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</si>
  <si>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</si>
  <si>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</si>
  <si>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</si>
  <si>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</si>
  <si>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</si>
  <si>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</si>
  <si>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</si>
  <si>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</si>
  <si>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</si>
  <si>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</si>
  <si>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</si>
  <si>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</si>
  <si>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</si>
  <si>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</si>
  <si>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</si>
  <si>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</si>
  <si>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</si>
  <si>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</si>
  <si>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</si>
  <si>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</si>
  <si>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</si>
  <si>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</si>
  <si>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</si>
  <si>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</si>
  <si>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</si>
  <si>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</si>
  <si>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</si>
  <si>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</si>
  <si>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</si>
  <si>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</si>
  <si>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</si>
  <si>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</si>
  <si>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</si>
  <si>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</si>
  <si>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</si>
  <si>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</si>
  <si>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</si>
  <si>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</si>
  <si>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</si>
  <si>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</si>
  <si>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</si>
  <si>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</si>
  <si>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</si>
  <si>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</si>
  <si>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</si>
  <si>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</si>
  <si>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</si>
  <si>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</si>
  <si>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</si>
  <si>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</si>
  <si>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</si>
  <si>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</si>
  <si>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</si>
  <si>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</si>
  <si>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</si>
  <si>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</si>
  <si>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</si>
  <si>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</si>
  <si>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</si>
  <si>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</si>
  <si>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</si>
  <si>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</si>
  <si>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</si>
  <si>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</si>
  <si>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</si>
  <si>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</si>
  <si>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</si>
  <si>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</si>
  <si>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</si>
  <si>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</si>
  <si>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</si>
  <si>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</si>
  <si>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</si>
  <si>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</si>
  <si>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</si>
  <si>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</si>
  <si>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</si>
  <si>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</si>
  <si>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</si>
  <si>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</si>
  <si>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</si>
  <si>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</si>
  <si>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</si>
  <si>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</si>
  <si>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</si>
  <si>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</si>
  <si>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</si>
  <si>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</si>
  <si>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</si>
  <si>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</si>
  <si>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</si>
  <si>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</si>
  <si>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</si>
  <si>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</si>
  <si>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</si>
  <si>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</si>
  <si>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</si>
  <si>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</si>
  <si>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</si>
  <si>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</si>
  <si>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</si>
  <si>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</si>
  <si>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</si>
  <si>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</si>
  <si>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</si>
  <si>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</si>
  <si>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</si>
  <si>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</si>
  <si>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</si>
  <si>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</si>
  <si>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</si>
  <si>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</si>
  <si>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</si>
  <si>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</si>
  <si>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</si>
  <si>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</si>
  <si>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</si>
  <si>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</si>
  <si>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</si>
  <si>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</si>
  <si>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</si>
  <si>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</si>
  <si>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</si>
  <si>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</si>
  <si>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</si>
  <si>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</si>
  <si>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</si>
  <si>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</si>
  <si>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</si>
  <si>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</si>
  <si>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</si>
  <si>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</si>
  <si>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</si>
  <si>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</si>
  <si>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</si>
  <si>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</si>
  <si>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</si>
  <si>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</si>
  <si>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</si>
  <si>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</si>
  <si>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</si>
  <si>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</si>
  <si>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</si>
  <si>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</si>
  <si>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</si>
  <si>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</si>
  <si>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</si>
  <si>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</si>
  <si>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</si>
  <si>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</si>
  <si>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</si>
  <si>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</si>
  <si>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</si>
  <si>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</si>
  <si>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</si>
  <si>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</si>
  <si>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</si>
  <si>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</si>
  <si>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</si>
  <si>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</si>
  <si>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</si>
  <si>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</si>
  <si>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</si>
  <si>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</si>
  <si>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</si>
  <si>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</si>
  <si>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</si>
  <si>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</si>
  <si>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</si>
  <si>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</si>
  <si>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</si>
  <si>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</si>
  <si>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</si>
  <si>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</si>
  <si>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</si>
  <si>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</si>
  <si>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</si>
  <si>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</si>
  <si>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</si>
  <si>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</si>
  <si>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</si>
  <si>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</si>
  <si>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</si>
  <si>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</si>
  <si>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</si>
  <si>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</si>
  <si>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</si>
  <si>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</si>
  <si>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</si>
  <si>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</si>
  <si>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</si>
  <si>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</si>
  <si>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</si>
  <si>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</si>
  <si>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</si>
  <si>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</si>
  <si>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</si>
  <si>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</si>
  <si>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</si>
  <si>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</si>
  <si>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</si>
  <si>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</si>
  <si>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</si>
  <si>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</si>
  <si>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</si>
  <si>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</si>
  <si>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</si>
  <si>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</si>
  <si>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</si>
  <si>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</si>
  <si>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</si>
  <si>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</si>
  <si>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</si>
  <si>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</si>
  <si>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</si>
  <si>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</si>
  <si>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</si>
  <si>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</si>
  <si>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</si>
  <si>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</si>
  <si>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</si>
  <si>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</si>
  <si>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</si>
  <si>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</si>
  <si>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</si>
  <si>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</si>
  <si>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</si>
  <si>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</si>
  <si>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</si>
  <si>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</si>
  <si>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</si>
  <si>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</si>
  <si>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</si>
  <si>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</si>
  <si>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</si>
  <si>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</si>
  <si>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</si>
  <si>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</si>
  <si>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</si>
  <si>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</si>
  <si>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</si>
  <si>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</si>
  <si>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</si>
  <si>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</si>
  <si>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</si>
  <si>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</si>
  <si>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</si>
  <si>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</si>
  <si>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</si>
  <si>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</si>
  <si>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</si>
  <si>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</si>
  <si>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</si>
  <si>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</si>
  <si>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</si>
  <si>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</si>
  <si>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</si>
  <si>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</si>
  <si>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</si>
  <si>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</si>
  <si>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</si>
  <si>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</si>
  <si>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</si>
  <si>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</si>
  <si>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</si>
  <si>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</si>
  <si>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</si>
  <si>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</si>
  <si>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</si>
  <si>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</si>
  <si>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</si>
  <si>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</si>
  <si>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</si>
  <si>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</si>
  <si>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</si>
  <si>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</si>
  <si>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</si>
  <si>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</si>
  <si>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</si>
  <si>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</si>
  <si>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</si>
  <si>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</si>
  <si>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</si>
  <si>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</si>
  <si>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</si>
  <si>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</si>
  <si>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</si>
  <si>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</si>
  <si>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</si>
  <si>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</si>
  <si>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</si>
  <si>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</si>
  <si>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</si>
  <si>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</si>
  <si>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</si>
  <si>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</si>
  <si>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</si>
  <si>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</si>
  <si>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</si>
  <si>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</si>
  <si>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</si>
  <si>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</si>
  <si>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</si>
  <si>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</si>
  <si>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</si>
  <si>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</si>
  <si>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</si>
  <si>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</si>
  <si>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</si>
  <si>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</si>
  <si>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</si>
  <si>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</si>
  <si>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</si>
  <si>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</si>
  <si>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</si>
  <si>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</si>
  <si>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</si>
  <si>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</si>
  <si>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</si>
  <si>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</si>
  <si>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</si>
  <si>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</si>
  <si>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</si>
  <si>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</si>
  <si>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</si>
  <si>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</si>
  <si>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</si>
  <si>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</si>
  <si>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</si>
  <si>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</si>
  <si>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</si>
  <si>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</si>
  <si>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</si>
  <si>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</si>
  <si>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</si>
  <si>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</si>
  <si>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</si>
  <si>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</si>
  <si>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</si>
  <si>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</si>
  <si>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</si>
  <si>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</si>
  <si>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</si>
  <si>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</si>
  <si>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</si>
  <si>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</si>
  <si>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</si>
  <si>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</si>
  <si>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</si>
  <si>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</si>
  <si>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</si>
  <si>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</si>
  <si>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</si>
  <si>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</si>
  <si>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</si>
  <si>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</si>
  <si>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</si>
  <si>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</si>
  <si>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</si>
  <si>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</si>
  <si>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</si>
  <si>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</si>
  <si>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</si>
  <si>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</si>
  <si>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</si>
  <si>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</si>
  <si>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</si>
  <si>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</si>
  <si>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</si>
  <si>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</si>
  <si>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</si>
  <si>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</si>
  <si>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</si>
  <si>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</si>
  <si>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</si>
  <si>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</si>
  <si>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</si>
  <si>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</si>
  <si>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</si>
  <si>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</si>
  <si>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</si>
  <si>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</si>
  <si>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</si>
  <si>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</si>
  <si>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</si>
  <si>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</si>
  <si>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</si>
  <si>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</si>
  <si>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</si>
  <si>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</si>
  <si>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</si>
  <si>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</si>
  <si>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</si>
  <si>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</si>
  <si>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</si>
  <si>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</si>
  <si>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</si>
  <si>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</si>
  <si>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</si>
  <si>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</si>
  <si>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</si>
  <si>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</si>
  <si>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</si>
  <si>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</si>
  <si>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</si>
  <si>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</si>
  <si>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</si>
  <si>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</si>
  <si>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</si>
  <si>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</si>
  <si>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</si>
  <si>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</si>
  <si>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</si>
  <si>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</si>
  <si>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</si>
  <si>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</si>
  <si>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</si>
  <si>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</si>
  <si>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</si>
  <si>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</si>
  <si>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</si>
  <si>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</si>
  <si>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</si>
  <si>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</si>
  <si>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</si>
  <si>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</si>
  <si>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</si>
  <si>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</si>
  <si>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</si>
  <si>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</si>
  <si>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</si>
  <si>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</si>
  <si>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</si>
  <si>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</si>
  <si>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</si>
  <si>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</si>
  <si>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</si>
  <si>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</si>
  <si>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</si>
  <si>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</si>
  <si>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</si>
  <si>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</si>
  <si>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</si>
  <si>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</si>
  <si>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</si>
  <si>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</si>
  <si>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</si>
  <si>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</si>
  <si>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</si>
  <si>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</si>
  <si>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</si>
  <si>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</si>
  <si>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</si>
  <si>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</si>
  <si>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</si>
  <si>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</si>
  <si>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</si>
  <si>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</si>
  <si>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</si>
  <si>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</si>
  <si>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</si>
  <si>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</si>
  <si>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</si>
  <si>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</si>
  <si>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</si>
  <si>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</si>
  <si>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</si>
  <si>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</si>
  <si>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</si>
  <si>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</si>
  <si>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</si>
  <si>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</si>
  <si>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</si>
  <si>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</si>
  <si>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</si>
  <si>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</si>
  <si>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</si>
  <si>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</si>
  <si>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</si>
  <si>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</si>
  <si>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</si>
  <si>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</si>
  <si>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</si>
  <si>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</si>
  <si>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</si>
  <si>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</si>
  <si>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</si>
  <si>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</si>
  <si>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</si>
  <si>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</si>
  <si>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</si>
  <si>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</si>
  <si>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</si>
  <si>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</si>
  <si>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</si>
  <si>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</si>
  <si>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</si>
  <si>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</si>
  <si>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</si>
  <si>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</si>
  <si>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</si>
  <si>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</si>
  <si>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</si>
  <si>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</si>
  <si>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</si>
  <si>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</si>
  <si>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</si>
  <si>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</si>
  <si>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</si>
  <si>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</si>
  <si>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</si>
  <si>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</si>
  <si>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</si>
  <si>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</si>
  <si>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</si>
  <si>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</si>
  <si>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</si>
  <si>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</si>
  <si>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</si>
  <si>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</si>
  <si>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</si>
  <si>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</si>
  <si>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</si>
  <si>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</si>
  <si>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</si>
  <si>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</si>
  <si>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</si>
  <si>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</si>
  <si>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</si>
  <si>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</si>
  <si>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</si>
  <si>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</si>
  <si>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</si>
  <si>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</si>
  <si>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</si>
  <si>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</si>
  <si>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</si>
  <si>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</si>
  <si>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</si>
  <si>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</si>
  <si>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</si>
  <si>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</si>
  <si>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</si>
  <si>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</si>
  <si>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</si>
  <si>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</si>
  <si>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</si>
  <si>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</si>
  <si>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</si>
  <si>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</si>
  <si>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</si>
  <si>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</si>
  <si>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</si>
  <si>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</si>
  <si>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</si>
  <si>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</si>
  <si>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</si>
  <si>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</si>
  <si>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</si>
  <si>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</si>
  <si>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</si>
  <si>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</si>
  <si>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</si>
  <si>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</si>
  <si>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</si>
  <si>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</si>
  <si>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</si>
  <si>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</si>
  <si>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</si>
  <si>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</si>
  <si>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</si>
  <si>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</si>
  <si>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</si>
  <si>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</si>
  <si>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</si>
  <si>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</si>
  <si>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</si>
  <si>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</si>
  <si>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</si>
  <si>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</si>
  <si>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</si>
  <si>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</si>
  <si>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</si>
  <si>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</si>
  <si>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</si>
  <si>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</si>
  <si>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</si>
  <si>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</si>
  <si>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</si>
  <si>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</si>
  <si>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</si>
  <si>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</si>
  <si>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</si>
  <si>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</si>
  <si>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</si>
  <si>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</si>
  <si>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</si>
  <si>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</si>
  <si>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</si>
  <si>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</si>
  <si>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</si>
  <si>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</si>
  <si>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</si>
  <si>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</si>
  <si>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</si>
  <si>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</si>
  <si>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</si>
  <si>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</si>
  <si>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</si>
  <si>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</si>
  <si>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</si>
  <si>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</si>
  <si>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</si>
  <si>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</si>
  <si>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</si>
  <si>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</si>
  <si>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</si>
  <si>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</si>
  <si>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</si>
  <si>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</si>
  <si>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</si>
  <si>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</si>
  <si>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</si>
  <si>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</si>
  <si>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</si>
  <si>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</si>
  <si>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</si>
  <si>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</si>
  <si>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</si>
  <si>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</si>
  <si>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</si>
  <si>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</si>
  <si>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</si>
  <si>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</si>
  <si>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</si>
  <si>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</si>
  <si>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</si>
  <si>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</si>
  <si>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</si>
  <si>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</si>
  <si>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</si>
  <si>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</si>
  <si>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</si>
  <si>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</si>
  <si>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</si>
  <si>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</si>
  <si>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</si>
  <si>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</si>
  <si>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</si>
  <si>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</si>
  <si>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</si>
  <si>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</si>
  <si>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</si>
  <si>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</si>
  <si>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</si>
  <si>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</si>
  <si>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</si>
  <si>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</si>
  <si>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</si>
  <si>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</si>
  <si>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</si>
  <si>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</si>
  <si>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</si>
  <si>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</si>
  <si>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</si>
  <si>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</si>
  <si>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</si>
  <si>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</si>
  <si>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</si>
  <si>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</si>
  <si>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</si>
  <si>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</si>
  <si>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</si>
  <si>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</si>
  <si>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</si>
  <si>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</si>
  <si>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</si>
  <si>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</si>
  <si>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</si>
  <si>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</si>
  <si>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</si>
  <si>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</si>
  <si>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</si>
  <si>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</si>
  <si>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</si>
  <si>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</si>
  <si>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</si>
  <si>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</si>
  <si>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</si>
  <si>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</si>
  <si>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</si>
  <si>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</si>
  <si>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</si>
  <si>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</si>
  <si>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</si>
  <si>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</si>
  <si>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</si>
  <si>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</si>
  <si>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</si>
  <si>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</si>
  <si>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</si>
  <si>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</si>
  <si>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</si>
  <si>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</si>
  <si>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</si>
  <si>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</si>
  <si>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</si>
  <si>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</si>
  <si>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</si>
  <si>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</si>
  <si>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</si>
  <si>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</si>
  <si>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</si>
  <si>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</si>
  <si>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</si>
  <si>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</si>
  <si>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</si>
  <si>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</si>
  <si>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</si>
  <si>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</si>
  <si>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</si>
  <si>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</si>
  <si>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</si>
  <si>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</si>
  <si>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</si>
  <si>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</si>
  <si>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</si>
  <si>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</si>
  <si>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</si>
  <si>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</si>
  <si>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</si>
  <si>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</si>
  <si>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</si>
  <si>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</si>
  <si>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</si>
  <si>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</si>
  <si>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</si>
  <si>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</si>
  <si>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</si>
  <si>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</si>
  <si>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</si>
  <si>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</si>
  <si>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</si>
  <si>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</si>
  <si>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</si>
  <si>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</si>
  <si>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</si>
  <si>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</si>
  <si>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</si>
  <si>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</si>
  <si>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</si>
  <si>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</si>
  <si>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</si>
  <si>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</si>
  <si>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</si>
  <si>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</si>
  <si>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</si>
  <si>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</si>
  <si>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</si>
  <si>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</si>
  <si>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</si>
  <si>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</si>
  <si>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</si>
  <si>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</si>
  <si>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</si>
  <si>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</si>
  <si>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</si>
  <si>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</si>
  <si>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</si>
  <si>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</si>
  <si>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</si>
  <si>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</si>
  <si>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</si>
  <si>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</si>
  <si>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</si>
  <si>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</si>
  <si>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</si>
  <si>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</si>
  <si>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</si>
  <si>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</si>
  <si>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</si>
  <si>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</si>
  <si>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</si>
  <si>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</si>
  <si>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</si>
  <si>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</si>
  <si>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</si>
  <si>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</si>
  <si>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</si>
  <si>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</si>
  <si>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</si>
  <si>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</si>
  <si>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</si>
  <si>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</si>
  <si>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</si>
  <si>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</si>
  <si>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</si>
  <si>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</si>
  <si>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</si>
  <si>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</si>
  <si>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</si>
  <si>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</si>
  <si>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</si>
  <si>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</si>
  <si>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</si>
  <si>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</si>
  <si>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</si>
  <si>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</si>
  <si>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</si>
  <si>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</si>
  <si>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</si>
  <si>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</si>
  <si>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</si>
  <si>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</si>
  <si>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</si>
  <si>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</si>
  <si>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</si>
  <si>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</si>
  <si>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</si>
  <si>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</si>
  <si>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</si>
  <si>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</si>
  <si>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</si>
  <si>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</si>
  <si>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</si>
  <si>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</si>
  <si>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</si>
  <si>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</si>
  <si>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</si>
  <si>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</si>
  <si>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</si>
  <si>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</si>
  <si>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</si>
  <si>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</si>
  <si>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</si>
  <si>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</si>
  <si>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</si>
  <si>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</si>
  <si>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</si>
  <si>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</si>
  <si>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</si>
  <si>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</si>
  <si>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</si>
  <si>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</si>
  <si>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</si>
  <si>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</si>
  <si>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</si>
  <si>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</si>
  <si>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</si>
  <si>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</si>
  <si>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</si>
  <si>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</si>
  <si>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</si>
  <si>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</si>
  <si>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</si>
  <si>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</si>
  <si>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</si>
  <si>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</si>
  <si>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</si>
  <si>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</si>
  <si>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</si>
  <si>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</si>
  <si>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</si>
  <si>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</si>
  <si>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</si>
  <si>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</si>
  <si>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</si>
  <si>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</si>
  <si>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</si>
  <si>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</si>
  <si>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</si>
  <si>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</si>
  <si>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</si>
  <si>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</si>
  <si>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</si>
  <si>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</si>
  <si>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</si>
  <si>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</si>
  <si>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</si>
  <si>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</si>
  <si>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</si>
  <si>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</si>
  <si>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</si>
  <si>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</si>
  <si>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</si>
  <si>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</si>
  <si>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</si>
  <si>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</si>
  <si>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</si>
  <si>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</si>
  <si>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</si>
  <si>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</si>
  <si>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</si>
  <si>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</si>
  <si>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</si>
  <si>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</si>
  <si>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</si>
  <si>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</si>
  <si>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</si>
  <si>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</si>
  <si>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</si>
  <si>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</si>
  <si>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</si>
  <si>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</si>
  <si>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</si>
  <si>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</si>
  <si>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</si>
  <si>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</si>
  <si>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</si>
  <si>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</si>
  <si>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</si>
  <si>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</si>
  <si>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</si>
  <si>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</si>
  <si>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</si>
  <si>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</si>
  <si>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</si>
  <si>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</si>
  <si>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</si>
  <si>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</si>
  <si>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</si>
  <si>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</si>
  <si>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</si>
  <si>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</si>
  <si>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</si>
  <si>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</si>
  <si>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</si>
  <si>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</si>
  <si>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</si>
  <si>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</si>
  <si>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</si>
  <si>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</si>
  <si>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</si>
  <si>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</si>
  <si>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</si>
  <si>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</si>
  <si>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</si>
  <si>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</si>
  <si>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</si>
  <si>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</si>
  <si>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</si>
  <si>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</si>
  <si>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</si>
  <si>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</si>
  <si>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</si>
  <si>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</si>
  <si>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</si>
  <si>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</si>
  <si>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</si>
  <si>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</si>
  <si>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</si>
  <si>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</si>
  <si>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</si>
  <si>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</si>
  <si>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</si>
  <si>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</si>
  <si>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</si>
  <si>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</si>
  <si>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</si>
  <si>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</si>
  <si>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</si>
  <si>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</si>
  <si>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</si>
  <si>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</si>
  <si>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</si>
  <si>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</si>
  <si>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</si>
  <si>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</si>
  <si>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</si>
  <si>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</si>
  <si>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</si>
  <si>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</si>
  <si>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</si>
  <si>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</si>
  <si>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</si>
  <si>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</si>
  <si>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</si>
  <si>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</si>
  <si>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</si>
  <si>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</si>
  <si>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</si>
  <si>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</si>
  <si>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</si>
  <si>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</si>
  <si>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</si>
  <si>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</si>
  <si>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</si>
  <si>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</si>
  <si>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</si>
  <si>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</si>
  <si>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</si>
  <si>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</si>
  <si>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</si>
  <si>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</si>
  <si>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</si>
  <si>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</si>
  <si>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</si>
  <si>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</si>
  <si>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</si>
  <si>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</si>
  <si>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</si>
  <si>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</si>
  <si>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</si>
  <si>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</si>
  <si>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</si>
  <si>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</si>
  <si>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</si>
  <si>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</si>
  <si>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</si>
  <si>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</si>
  <si>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</si>
  <si>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</si>
  <si>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</si>
  <si>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</si>
  <si>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</si>
  <si>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</si>
  <si>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</si>
  <si>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</si>
  <si>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</si>
  <si>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</si>
  <si>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</si>
  <si>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</si>
  <si>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</si>
  <si>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</si>
  <si>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</si>
  <si>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</si>
  <si>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</si>
  <si>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</si>
  <si>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</si>
  <si>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</si>
  <si>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</si>
  <si>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</si>
  <si>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</si>
  <si>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</si>
  <si>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</si>
  <si>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</si>
  <si>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</si>
  <si>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</si>
  <si>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</si>
  <si>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</si>
  <si>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</si>
  <si>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</si>
  <si>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</si>
  <si>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</si>
  <si>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</si>
  <si>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</si>
  <si>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</si>
  <si>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</si>
  <si>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</si>
  <si>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</si>
  <si>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</si>
  <si>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</si>
  <si>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</si>
  <si>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</si>
  <si>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</si>
  <si>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</si>
  <si>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</si>
  <si>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</si>
  <si>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</si>
  <si>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</si>
  <si>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</si>
  <si>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</si>
  <si>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</si>
  <si>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</si>
  <si>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</si>
  <si>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</si>
  <si>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</si>
  <si>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</si>
  <si>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</si>
  <si>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</si>
  <si>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</si>
  <si>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</si>
  <si>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</si>
  <si>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</si>
  <si>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</si>
  <si>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</si>
  <si>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</si>
  <si>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</si>
  <si>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</si>
  <si>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</si>
  <si>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</si>
  <si>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</si>
  <si>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</si>
  <si>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</si>
  <si>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</si>
  <si>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</si>
  <si>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</si>
  <si>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</si>
  <si>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</si>
  <si>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</si>
  <si>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</si>
  <si>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</si>
  <si>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</si>
  <si>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</si>
  <si>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</si>
  <si>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</si>
  <si>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</si>
  <si>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</si>
  <si>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</si>
  <si>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</si>
  <si>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</si>
  <si>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</si>
  <si>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</si>
  <si>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</si>
  <si>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</si>
  <si>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</si>
  <si>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</si>
  <si>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</si>
  <si>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</si>
  <si>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</si>
  <si>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</si>
  <si>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</si>
  <si>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</si>
  <si>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</si>
  <si>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</si>
  <si>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</si>
  <si>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</si>
  <si>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</si>
  <si>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</si>
  <si>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</si>
  <si>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</si>
  <si>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</si>
  <si>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</si>
  <si>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</si>
  <si>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</si>
  <si>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</si>
  <si>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</si>
  <si>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</si>
  <si>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</si>
  <si>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</si>
  <si>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</si>
  <si>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</si>
  <si>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</si>
  <si>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</si>
  <si>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</si>
  <si>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</si>
  <si>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</si>
  <si>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</si>
  <si>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</si>
  <si>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</si>
  <si>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</si>
  <si>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</si>
  <si>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</si>
  <si>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</si>
  <si>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</si>
  <si>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</si>
  <si>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</si>
  <si>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</si>
  <si>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</si>
  <si>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</si>
  <si>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</si>
  <si>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</si>
  <si>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</si>
  <si>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</si>
  <si>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</si>
  <si>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</si>
  <si>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</si>
  <si>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</si>
  <si>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</si>
  <si>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</si>
  <si>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</si>
  <si>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</si>
  <si>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</si>
  <si>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</si>
  <si>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</si>
  <si>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</si>
  <si>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</si>
  <si>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</si>
  <si>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</si>
  <si>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</si>
  <si>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</si>
  <si>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</si>
  <si>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</si>
  <si>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</si>
  <si>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</si>
  <si>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</si>
  <si>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</si>
  <si>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</si>
  <si>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</si>
  <si>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</si>
  <si>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</si>
  <si>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</si>
  <si>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</si>
  <si>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</si>
  <si>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</si>
  <si>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</si>
  <si>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</si>
  <si>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</si>
  <si>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</si>
  <si>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</si>
  <si>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</si>
  <si>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</si>
  <si>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</si>
  <si>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</si>
  <si>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</si>
  <si>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</si>
  <si>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</si>
  <si>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</si>
  <si>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</si>
  <si>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</si>
  <si>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</si>
  <si>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</si>
  <si>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</si>
  <si>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</si>
  <si>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</si>
  <si>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</si>
  <si>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</si>
  <si>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</si>
  <si>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</si>
  <si>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</si>
  <si>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</si>
  <si>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</si>
  <si>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</si>
  <si>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</si>
  <si>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</si>
  <si>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</si>
  <si>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</si>
  <si>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</si>
  <si>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</si>
  <si>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</si>
  <si>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</si>
  <si>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</si>
  <si>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</si>
  <si>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</si>
  <si>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</si>
  <si>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</si>
  <si>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</si>
  <si>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</si>
  <si>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</si>
  <si>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</si>
  <si>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</si>
  <si>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</si>
  <si>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</si>
  <si>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</si>
  <si>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</si>
  <si>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</si>
  <si>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</si>
  <si>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</si>
  <si>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</si>
  <si>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</si>
  <si>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</si>
  <si>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</si>
  <si>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</si>
  <si>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</si>
  <si>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</si>
  <si>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</si>
  <si>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</si>
  <si>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</si>
  <si>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</si>
  <si>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</si>
  <si>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</si>
  <si>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</si>
  <si>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</si>
  <si>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</si>
  <si>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</si>
  <si>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</si>
  <si>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</si>
  <si>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</si>
  <si>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</si>
  <si>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</si>
  <si>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</si>
  <si>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</si>
  <si>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</si>
  <si>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</si>
  <si>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</si>
  <si>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</si>
  <si>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</si>
  <si>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</si>
  <si>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</si>
  <si>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</si>
  <si>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</si>
  <si>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</si>
  <si>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</si>
  <si>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</si>
  <si>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</si>
  <si>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</si>
  <si>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</si>
  <si>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</si>
  <si>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</si>
  <si>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</si>
  <si>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</si>
  <si>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</si>
  <si>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</si>
  <si>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</si>
  <si>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</si>
  <si>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</si>
  <si>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</si>
  <si>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</si>
  <si>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</si>
  <si>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</si>
  <si>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</si>
  <si>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</si>
  <si>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</si>
  <si>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</si>
  <si>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</si>
  <si>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</si>
  <si>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</si>
  <si>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</si>
  <si>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</si>
  <si>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</si>
  <si>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</si>
  <si>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</si>
  <si>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</si>
  <si>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</si>
  <si>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</si>
  <si>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</si>
  <si>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</si>
  <si>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</si>
  <si>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</si>
  <si>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</si>
  <si>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</si>
  <si>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</si>
  <si>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</si>
  <si>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</si>
  <si>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</si>
  <si>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</si>
  <si>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</si>
  <si>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</si>
  <si>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</si>
  <si>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</si>
  <si>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</si>
  <si>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</si>
  <si>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</si>
  <si>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</si>
  <si>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</si>
  <si>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</si>
  <si>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</si>
  <si>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</si>
  <si>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</si>
  <si>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</si>
  <si>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</si>
  <si>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</si>
  <si>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</si>
  <si>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</si>
  <si>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</si>
  <si>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</si>
  <si>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</si>
  <si>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</si>
  <si>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</si>
  <si>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</si>
  <si>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</si>
  <si>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</si>
  <si>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</si>
  <si>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</si>
  <si>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</si>
  <si>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</si>
  <si>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</si>
  <si>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</si>
  <si>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</si>
  <si>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</si>
  <si>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</si>
  <si>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</si>
  <si>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</si>
  <si>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</si>
  <si>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</si>
  <si>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</si>
  <si>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</si>
  <si>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</si>
  <si>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</si>
  <si>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</si>
  <si>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</si>
  <si>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</si>
  <si>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</si>
  <si>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</si>
  <si>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</si>
  <si>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</si>
  <si>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</si>
  <si>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</si>
  <si>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</si>
  <si>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</si>
  <si>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</si>
  <si>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</si>
  <si>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</si>
  <si>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</si>
  <si>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</si>
  <si>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</si>
  <si>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</si>
  <si>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</si>
  <si>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</si>
  <si>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</si>
  <si>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</si>
  <si>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</si>
  <si>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</si>
  <si>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</si>
  <si>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</si>
  <si>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</si>
  <si>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</si>
  <si>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</si>
  <si>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</si>
  <si>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</si>
  <si>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</si>
  <si>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</si>
  <si>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</si>
  <si>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</si>
  <si>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</si>
  <si>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</si>
  <si>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</si>
  <si>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</si>
  <si>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</si>
  <si>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</si>
  <si>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</si>
  <si>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</si>
  <si>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</si>
  <si>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</si>
  <si>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</si>
  <si>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</si>
  <si>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</si>
  <si>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</si>
  <si>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</si>
  <si>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</si>
  <si>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</si>
  <si>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</si>
  <si>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</si>
  <si>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</si>
  <si>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</si>
  <si>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</si>
  <si>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</si>
  <si>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</si>
  <si>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</si>
  <si>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</si>
  <si>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</si>
  <si>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</si>
  <si>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</si>
  <si>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</si>
  <si>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</si>
  <si>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</si>
  <si>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</si>
  <si>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</si>
  <si>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</si>
  <si>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</si>
  <si>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</si>
  <si>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</si>
  <si>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</si>
  <si>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</si>
  <si>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</si>
  <si>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</si>
  <si>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</si>
  <si>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</si>
  <si>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</si>
  <si>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</si>
  <si>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</si>
  <si>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</si>
  <si>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</si>
  <si>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</si>
  <si>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</si>
  <si>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</si>
  <si>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</si>
  <si>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</si>
  <si>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</si>
  <si>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</si>
  <si>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</si>
  <si>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</si>
  <si>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</si>
  <si>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</si>
  <si>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</si>
  <si>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</si>
  <si>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</si>
  <si>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</si>
  <si>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</si>
  <si>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</si>
  <si>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</si>
  <si>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</si>
  <si>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</si>
  <si>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</si>
  <si>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</si>
  <si>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</si>
  <si>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</si>
  <si>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</si>
  <si>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</si>
  <si>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</si>
  <si>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</si>
  <si>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</si>
  <si>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</si>
  <si>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</si>
  <si>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</si>
  <si>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</si>
  <si>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</si>
  <si>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</si>
  <si>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</si>
  <si>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</si>
  <si>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</si>
  <si>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</si>
  <si>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</si>
  <si>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</si>
  <si>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</si>
  <si>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</si>
  <si>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</si>
  <si>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</si>
  <si>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</si>
  <si>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</si>
  <si>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</si>
  <si>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</si>
  <si>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</si>
  <si>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</si>
  <si>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</si>
  <si>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</si>
  <si>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</si>
  <si>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</si>
  <si>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</si>
  <si>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</si>
  <si>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</si>
  <si>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</si>
  <si>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</si>
  <si>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</si>
  <si>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</si>
  <si>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</si>
  <si>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</si>
  <si>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</si>
  <si>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</si>
  <si>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</si>
  <si>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</si>
  <si>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</si>
  <si>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</si>
  <si>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</si>
  <si>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</si>
  <si>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</si>
  <si>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</si>
  <si>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</si>
  <si>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</si>
  <si>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</si>
  <si>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</si>
  <si>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</si>
  <si>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</si>
  <si>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</si>
  <si>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</si>
  <si>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</si>
  <si>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</si>
  <si>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</si>
  <si>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</si>
  <si>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</si>
  <si>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</si>
  <si>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</si>
  <si>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</si>
  <si>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</si>
  <si>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</si>
  <si>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</si>
  <si>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</si>
  <si>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</si>
  <si>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</si>
  <si>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</si>
  <si>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</si>
  <si>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</si>
  <si>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</si>
  <si>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</si>
  <si>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</si>
  <si>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</si>
  <si>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</si>
  <si>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</si>
  <si>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</si>
  <si>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</si>
  <si>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</si>
  <si>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</si>
  <si>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</si>
  <si>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</si>
  <si>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</si>
  <si>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</si>
  <si>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</si>
  <si>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</si>
  <si>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</si>
  <si>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</si>
  <si>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</si>
  <si>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</si>
  <si>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</si>
  <si>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</si>
  <si>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</si>
  <si>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</si>
  <si>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</si>
  <si>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</si>
  <si>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</si>
  <si>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</si>
  <si>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</si>
  <si>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</si>
  <si>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</si>
  <si>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</si>
  <si>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</si>
  <si>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</si>
  <si>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</si>
  <si>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</si>
  <si>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</si>
  <si>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</si>
  <si>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</si>
  <si>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</si>
  <si>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</si>
  <si>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</si>
  <si>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</si>
  <si>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</si>
  <si>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</si>
  <si>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</si>
  <si>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</si>
  <si>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</si>
  <si>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</si>
  <si>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</si>
  <si>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</si>
  <si>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</si>
  <si>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</si>
  <si>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</si>
  <si>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</si>
  <si>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</si>
  <si>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</si>
  <si>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</si>
  <si>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</si>
  <si>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</si>
  <si>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</si>
  <si>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</si>
  <si>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</si>
  <si>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</si>
  <si>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</si>
  <si>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</si>
  <si>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</si>
  <si>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</si>
  <si>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</si>
  <si>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</si>
  <si>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</si>
  <si>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</si>
  <si>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</si>
  <si>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</si>
  <si>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</si>
  <si>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</si>
  <si>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</si>
  <si>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</si>
  <si>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</si>
  <si>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</si>
  <si>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</si>
  <si>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</si>
  <si>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</si>
  <si>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</si>
  <si>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</si>
  <si>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</si>
  <si>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</si>
  <si>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</si>
  <si>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</si>
  <si>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</si>
  <si>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</si>
  <si>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</si>
  <si>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</si>
  <si>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</si>
  <si>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</si>
  <si>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</si>
  <si>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</si>
  <si>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</si>
  <si>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</si>
  <si>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</si>
  <si>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</si>
  <si>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</si>
  <si>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</si>
  <si>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</si>
  <si>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</si>
  <si>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</si>
  <si>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</si>
  <si>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</si>
  <si>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</si>
  <si>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</si>
  <si>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</si>
  <si>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</si>
  <si>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</si>
  <si>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</si>
  <si>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</si>
  <si>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</si>
  <si>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</si>
  <si>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</si>
  <si>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</si>
  <si>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</si>
  <si>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</si>
  <si>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</si>
  <si>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</si>
  <si>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</si>
  <si>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</si>
  <si>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</si>
  <si>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</si>
  <si>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</si>
  <si>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</si>
  <si>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</si>
  <si>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</si>
  <si>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</si>
  <si>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</si>
  <si>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</si>
  <si>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</si>
  <si>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</si>
  <si>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</si>
  <si>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</si>
  <si>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</si>
  <si>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</si>
  <si>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</si>
  <si>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</si>
  <si>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</si>
  <si>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</si>
  <si>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</si>
  <si>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</si>
  <si>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</si>
  <si>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</si>
  <si>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</si>
  <si>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</si>
  <si>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</si>
  <si>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</si>
  <si>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</si>
  <si>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</si>
  <si>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</si>
  <si>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</si>
  <si>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</si>
  <si>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</si>
  <si>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</si>
  <si>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</si>
  <si>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</si>
  <si>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</si>
  <si>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</si>
  <si>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</si>
  <si>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</si>
  <si>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</si>
  <si>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</si>
  <si>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</si>
  <si>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</si>
  <si>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</si>
  <si>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</si>
  <si>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</si>
  <si>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</si>
  <si>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</si>
  <si>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</si>
  <si>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</si>
  <si>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</si>
  <si>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</si>
  <si>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</si>
  <si>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</si>
  <si>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</si>
  <si>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</si>
  <si>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</si>
  <si>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</si>
  <si>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</si>
  <si>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</si>
  <si>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</si>
  <si>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</si>
  <si>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</si>
  <si>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</si>
  <si>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</si>
  <si>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</si>
  <si>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</si>
  <si>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</si>
  <si>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</si>
  <si>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</si>
  <si>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</si>
  <si>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</si>
  <si>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</si>
  <si>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</si>
  <si>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</si>
  <si>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</si>
  <si>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</si>
  <si>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</si>
  <si>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</si>
  <si>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</si>
  <si>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</si>
  <si>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</si>
  <si>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</si>
  <si>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</si>
  <si>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</si>
  <si>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</si>
  <si>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</si>
  <si>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</si>
  <si>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</si>
  <si>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</si>
  <si>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</si>
  <si>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</si>
  <si>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</si>
  <si>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</si>
  <si>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</si>
  <si>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</si>
  <si>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</si>
  <si>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</si>
  <si>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</si>
  <si>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</si>
  <si>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</si>
  <si>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</si>
  <si>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</si>
  <si>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</si>
  <si>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</si>
  <si>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</si>
  <si>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</si>
  <si>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</si>
  <si>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</si>
  <si>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</si>
  <si>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</si>
  <si>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</si>
  <si>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</si>
  <si>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</si>
  <si>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</si>
  <si>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</si>
  <si>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</si>
  <si>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</si>
  <si>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</si>
  <si>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</si>
  <si>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</si>
  <si>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</si>
  <si>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</si>
  <si>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</si>
  <si>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</si>
  <si>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</si>
  <si>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</si>
  <si>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</si>
  <si>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</si>
  <si>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</si>
  <si>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</si>
  <si>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</si>
  <si>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</si>
  <si>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</si>
  <si>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</si>
  <si>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</si>
  <si>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</si>
  <si>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</si>
  <si>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</si>
  <si>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</si>
  <si>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</si>
  <si>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</si>
  <si>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</si>
  <si>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</si>
  <si>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</si>
  <si>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</si>
  <si>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</si>
  <si>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</si>
  <si>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</si>
  <si>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</si>
  <si>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</si>
  <si>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</si>
  <si>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</si>
  <si>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</si>
  <si>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</si>
  <si>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</si>
  <si>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</si>
  <si>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</si>
  <si>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</si>
  <si>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</si>
  <si>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</si>
  <si>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</si>
  <si>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</si>
  <si>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</si>
  <si>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</si>
  <si>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</si>
  <si>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</si>
  <si>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</si>
  <si>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</si>
  <si>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</si>
  <si>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</si>
  <si>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</si>
  <si>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</si>
  <si>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</si>
  <si>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</si>
  <si>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</si>
  <si>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</si>
  <si>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</si>
  <si>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</si>
  <si>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</si>
  <si>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</si>
  <si>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</si>
  <si>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</si>
  <si>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</si>
  <si>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</si>
  <si>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</si>
  <si>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</si>
  <si>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</si>
  <si>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</si>
  <si>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</si>
  <si>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</si>
  <si>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</si>
  <si>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</si>
  <si>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</si>
  <si>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</si>
  <si>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</si>
  <si>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</si>
  <si>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</si>
  <si>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</si>
  <si>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</si>
  <si>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</si>
  <si>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</si>
  <si>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</si>
  <si>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</si>
  <si>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</si>
  <si>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</si>
  <si>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</si>
  <si>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</si>
  <si>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</si>
  <si>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</si>
  <si>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</si>
  <si>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</si>
  <si>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</si>
  <si>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</si>
  <si>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</si>
  <si>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</si>
  <si>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</si>
  <si>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</si>
  <si>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</si>
  <si>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</si>
  <si>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</si>
  <si>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</si>
  <si>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</si>
  <si>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</si>
  <si>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</si>
  <si>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</si>
  <si>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</si>
  <si>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</si>
  <si>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</si>
  <si>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</si>
  <si>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</si>
  <si>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</si>
  <si>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</si>
  <si>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</si>
  <si>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</si>
  <si>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</si>
  <si>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</si>
  <si>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</si>
  <si>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</si>
  <si>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</si>
  <si>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</si>
  <si>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</si>
  <si>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</si>
  <si>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</si>
  <si>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</si>
  <si>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</si>
  <si>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</si>
  <si>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</si>
  <si>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</si>
  <si>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</si>
  <si>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</si>
  <si>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</si>
  <si>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</si>
  <si>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</si>
  <si>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</si>
  <si>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</si>
  <si>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</si>
  <si>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</si>
  <si>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</si>
  <si>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</si>
  <si>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</si>
  <si>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</si>
  <si>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</si>
  <si>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</si>
  <si>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</si>
  <si>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</si>
  <si>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</si>
  <si>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</si>
  <si>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</si>
  <si>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</si>
  <si>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</si>
  <si>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</si>
  <si>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</si>
  <si>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</si>
  <si>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</si>
  <si>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</si>
  <si>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</si>
  <si>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</si>
  <si>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</si>
  <si>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</si>
  <si>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</si>
  <si>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</si>
  <si>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</si>
  <si>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</si>
  <si>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</si>
  <si>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</si>
  <si>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</si>
  <si>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</si>
  <si>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</si>
  <si>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</si>
  <si>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</si>
  <si>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</si>
  <si>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</si>
  <si>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</si>
  <si>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</si>
  <si>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</si>
  <si>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</si>
  <si>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</si>
  <si>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</si>
  <si>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</si>
  <si>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</si>
  <si>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</si>
  <si>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</si>
  <si>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</si>
  <si>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</si>
  <si>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</si>
  <si>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</si>
  <si>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</si>
  <si>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</si>
  <si>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</si>
  <si>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</si>
  <si>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</si>
  <si>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</si>
  <si>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</si>
  <si>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</si>
  <si>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</si>
  <si>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</si>
  <si>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</si>
  <si>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</si>
  <si>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</si>
  <si>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</si>
  <si>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</si>
  <si>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</si>
  <si>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</si>
  <si>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</si>
  <si>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</si>
  <si>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</si>
  <si>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</si>
  <si>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</si>
  <si>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</si>
  <si>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</si>
  <si>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</si>
  <si>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</si>
  <si>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</si>
  <si>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</si>
  <si>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</si>
  <si>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</si>
  <si>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</si>
  <si>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</si>
  <si>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</si>
  <si>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</si>
  <si>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</si>
  <si>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</si>
  <si>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</si>
  <si>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</si>
  <si>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</si>
  <si>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</si>
  <si>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</si>
  <si>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</si>
  <si>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</si>
  <si>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</si>
  <si>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</si>
  <si>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</si>
  <si>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</si>
  <si>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</si>
  <si>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</si>
  <si>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</si>
  <si>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</si>
  <si>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</si>
  <si>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</si>
  <si>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</si>
  <si>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</si>
  <si>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</si>
  <si>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</si>
  <si>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</si>
  <si>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</si>
  <si>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</si>
  <si>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</si>
  <si>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</si>
  <si>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</si>
  <si>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</si>
  <si>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</si>
  <si>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</si>
  <si>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</si>
  <si>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</si>
  <si>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</si>
  <si>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</si>
  <si>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</si>
  <si>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</si>
  <si>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</si>
  <si>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</si>
  <si>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</si>
  <si>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</si>
  <si>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</si>
  <si>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</si>
  <si>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</si>
  <si>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</si>
  <si>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</si>
  <si>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</si>
  <si>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</si>
  <si>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</si>
  <si>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</si>
  <si>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</si>
  <si>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</si>
  <si>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</si>
  <si>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</si>
  <si>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</si>
  <si>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</si>
  <si>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</si>
  <si>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</si>
  <si>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</si>
  <si>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</si>
  <si>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</si>
  <si>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</si>
  <si>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</si>
  <si>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</si>
  <si>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</si>
  <si>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</si>
  <si>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</si>
  <si>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</si>
  <si>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</si>
  <si>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</si>
  <si>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</si>
  <si>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</si>
  <si>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</si>
  <si>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</si>
  <si>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</si>
  <si>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</si>
  <si>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</si>
  <si>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</si>
  <si>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</si>
  <si>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</si>
  <si>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</si>
  <si>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</si>
  <si>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</si>
  <si>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</si>
  <si>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</si>
  <si>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</si>
  <si>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</si>
  <si>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</si>
  <si>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</si>
  <si>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</si>
  <si>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</si>
  <si>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</si>
  <si>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</si>
  <si>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</si>
  <si>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</si>
  <si>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</si>
  <si>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</si>
  <si>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</si>
  <si>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</si>
  <si>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</si>
  <si>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</si>
  <si>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</si>
  <si>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</si>
  <si>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</si>
  <si>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</si>
  <si>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</si>
  <si>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</si>
  <si>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</si>
  <si>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</si>
  <si>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</si>
  <si>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</si>
  <si>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</si>
  <si>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</si>
  <si>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</si>
  <si>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</si>
  <si>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</si>
  <si>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</si>
  <si>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</si>
  <si>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</si>
  <si>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</si>
  <si>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</si>
  <si>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</si>
  <si>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</si>
  <si>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</si>
  <si>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</si>
  <si>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</si>
  <si>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</si>
  <si>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</si>
  <si>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</si>
  <si>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</si>
  <si>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</si>
  <si>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</si>
  <si>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</si>
  <si>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</si>
  <si>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</si>
  <si>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</si>
  <si>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</si>
  <si>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</si>
  <si>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</si>
  <si>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</si>
  <si>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</si>
  <si>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</si>
  <si>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</si>
  <si>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</si>
  <si>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</si>
  <si>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</si>
  <si>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</si>
  <si>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</si>
  <si>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</si>
  <si>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</si>
  <si>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</si>
  <si>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</si>
  <si>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</si>
  <si>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</si>
  <si>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</si>
  <si>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</si>
  <si>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</si>
  <si>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</si>
  <si>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</si>
  <si>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</si>
  <si>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</si>
  <si>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</si>
  <si>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</si>
  <si>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</si>
  <si>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</si>
  <si>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</si>
  <si>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</si>
  <si>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</si>
  <si>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</si>
  <si>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</si>
  <si>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</si>
  <si>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</si>
  <si>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</si>
  <si>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</si>
  <si>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</si>
  <si>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</si>
  <si>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</si>
  <si>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</si>
  <si>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</si>
  <si>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</si>
  <si>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</si>
  <si>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</si>
  <si>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</si>
  <si>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</si>
  <si>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</si>
  <si>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</si>
  <si>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</si>
  <si>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</si>
  <si>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</si>
  <si>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</si>
  <si>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</si>
  <si>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</si>
  <si>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</si>
  <si>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</si>
  <si>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</si>
  <si>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</si>
  <si>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</si>
  <si>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</si>
  <si>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</si>
  <si>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</si>
  <si>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</si>
  <si>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</si>
  <si>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</si>
  <si>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</si>
  <si>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</si>
  <si>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</si>
  <si>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</si>
  <si>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</si>
  <si>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</si>
  <si>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</si>
  <si>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</si>
  <si>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</si>
  <si>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</si>
  <si>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</si>
  <si>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</si>
  <si>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</si>
  <si>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</si>
  <si>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</si>
  <si>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</si>
  <si>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</si>
  <si>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</si>
  <si>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</si>
  <si>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</si>
  <si>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</si>
  <si>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</si>
  <si>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</si>
  <si>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</si>
  <si>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</si>
  <si>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</si>
  <si>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</si>
  <si>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</si>
  <si>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</si>
  <si>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</si>
  <si>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</si>
  <si>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</si>
  <si>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</si>
  <si>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</si>
  <si>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</si>
  <si>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</si>
  <si>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</si>
  <si>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</si>
  <si>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</si>
  <si>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</si>
  <si>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</si>
  <si>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</si>
  <si>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</si>
  <si>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</si>
  <si>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</si>
  <si>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</si>
  <si>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</si>
  <si>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</si>
  <si>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</si>
  <si>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</si>
  <si>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</si>
  <si>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</si>
  <si>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</si>
  <si>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</si>
  <si>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</si>
  <si>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</si>
  <si>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</si>
  <si>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</si>
  <si>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</si>
  <si>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</si>
  <si>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</si>
  <si>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</si>
  <si>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</si>
  <si>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</si>
  <si>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</si>
  <si>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</si>
  <si>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</si>
  <si>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</si>
  <si>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</si>
  <si>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</si>
  <si>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</si>
  <si>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</si>
  <si>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</si>
  <si>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</si>
  <si>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</si>
  <si>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</si>
  <si>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</si>
  <si>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</si>
  <si>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</si>
  <si>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</si>
  <si>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</si>
  <si>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</si>
  <si>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</si>
  <si>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</si>
  <si>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</si>
  <si>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</si>
  <si>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</si>
  <si>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</si>
  <si>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</si>
  <si>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</si>
  <si>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</si>
  <si>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</si>
  <si>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</si>
  <si>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</si>
  <si>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</si>
  <si>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</si>
  <si>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</si>
  <si>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</si>
  <si>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</si>
  <si>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</si>
  <si>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</si>
  <si>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</si>
  <si>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</si>
  <si>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</si>
  <si>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</si>
  <si>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</si>
  <si>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</si>
  <si>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</si>
  <si>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</si>
  <si>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</si>
  <si>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</si>
  <si>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</si>
  <si>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</si>
  <si>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</si>
  <si>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</si>
  <si>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</si>
  <si>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</si>
  <si>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</si>
  <si>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</si>
  <si>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</si>
  <si>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</si>
  <si>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</si>
  <si>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</si>
  <si>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</si>
  <si>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</si>
  <si>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</si>
  <si>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</si>
  <si>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</si>
  <si>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</si>
  <si>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</si>
  <si>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</si>
  <si>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</si>
  <si>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</si>
  <si>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</si>
  <si>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</si>
  <si>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</si>
  <si>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</si>
  <si>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</si>
  <si>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</si>
  <si>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</si>
  <si>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</si>
  <si>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</si>
  <si>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</si>
  <si>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</si>
  <si>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</si>
  <si>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</si>
  <si>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</si>
  <si>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</si>
  <si>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</si>
  <si>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</si>
  <si>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</si>
  <si>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</si>
  <si>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</si>
  <si>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</si>
  <si>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</si>
  <si>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</si>
  <si>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</si>
  <si>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</si>
  <si>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</si>
  <si>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</si>
  <si>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</si>
  <si>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</si>
  <si>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</si>
  <si>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</si>
  <si>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</si>
  <si>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</si>
  <si>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</si>
  <si>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</si>
  <si>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</si>
  <si>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</si>
  <si>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</si>
  <si>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</si>
  <si>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</si>
  <si>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</si>
  <si>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</si>
  <si>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</si>
  <si>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</si>
  <si>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</si>
  <si>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</si>
  <si>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</si>
  <si>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</si>
  <si>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</si>
  <si>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</si>
  <si>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</si>
  <si>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</si>
  <si>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</si>
  <si>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</si>
  <si>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</si>
  <si>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</si>
  <si>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</si>
  <si>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</si>
  <si>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</si>
  <si>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</si>
  <si>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</si>
  <si>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</si>
  <si>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</si>
  <si>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</si>
  <si>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</si>
  <si>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</si>
  <si>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</si>
  <si>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</si>
  <si>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</si>
  <si>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</si>
  <si>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</si>
  <si>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</si>
  <si>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</si>
  <si>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</si>
  <si>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</si>
  <si>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</si>
  <si>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</si>
  <si>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</si>
  <si>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</si>
  <si>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</si>
  <si>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</si>
  <si>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</si>
  <si>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</si>
  <si>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</si>
  <si>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</si>
  <si>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</si>
  <si>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</si>
  <si>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</si>
  <si>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</si>
  <si>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</si>
  <si>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</si>
  <si>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</si>
  <si>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</si>
  <si>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</si>
  <si>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</si>
  <si>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</si>
  <si>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</si>
  <si>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</si>
  <si>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</si>
  <si>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</si>
  <si>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</si>
  <si>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</si>
  <si>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</si>
  <si>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</si>
  <si>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</si>
  <si>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</si>
  <si>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</si>
  <si>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</si>
  <si>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</si>
  <si>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</si>
  <si>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</si>
  <si>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</si>
  <si>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</si>
  <si>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</si>
  <si>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</si>
  <si>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</si>
  <si>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</si>
  <si>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</si>
  <si>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</si>
  <si>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</si>
  <si>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</si>
  <si>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</si>
  <si>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</si>
  <si>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</si>
  <si>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</si>
  <si>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</si>
  <si>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</si>
  <si>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</si>
  <si>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</si>
  <si>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</si>
  <si>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</si>
  <si>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</si>
  <si>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</si>
  <si>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</si>
  <si>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</si>
  <si>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</si>
  <si>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</si>
  <si>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</si>
  <si>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</si>
  <si>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</si>
  <si>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</si>
  <si>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</si>
  <si>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</si>
  <si>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</si>
  <si>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</si>
  <si>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</si>
  <si>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</si>
  <si>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</si>
  <si>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</si>
  <si>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</si>
  <si>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</si>
  <si>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</si>
  <si>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</si>
  <si>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</si>
  <si>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</si>
  <si>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</si>
  <si>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</si>
  <si>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</si>
  <si>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</si>
  <si>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</si>
  <si>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</si>
  <si>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</si>
  <si>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</si>
  <si>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</si>
  <si>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</si>
  <si>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</si>
  <si>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</si>
  <si>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</si>
  <si>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</si>
  <si>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</si>
  <si>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</si>
  <si>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</si>
  <si>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</si>
  <si>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</si>
  <si>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</si>
  <si>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</si>
  <si>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</si>
  <si>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</si>
  <si>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</si>
  <si>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</si>
  <si>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</si>
  <si>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</si>
  <si>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</si>
  <si>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</si>
  <si>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</si>
  <si>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</si>
  <si>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</si>
  <si>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</si>
  <si>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</si>
  <si>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</si>
  <si>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</si>
  <si>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</si>
  <si>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</si>
  <si>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</si>
  <si>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</si>
  <si>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</si>
  <si>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</si>
  <si>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</si>
  <si>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</si>
  <si>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</si>
  <si>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</si>
  <si>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</si>
  <si>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</si>
  <si>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</si>
  <si>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</si>
  <si>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</si>
  <si>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</si>
  <si>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</si>
  <si>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</si>
  <si>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</si>
  <si>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</si>
  <si>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</si>
  <si>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</si>
  <si>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</si>
  <si>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</si>
  <si>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</si>
  <si>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</si>
  <si>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</si>
  <si>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</si>
  <si>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</si>
  <si>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</si>
  <si>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</si>
  <si>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</si>
  <si>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</si>
  <si>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</si>
  <si>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</si>
  <si>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</si>
  <si>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</si>
  <si>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</si>
  <si>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</si>
  <si>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</si>
  <si>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</si>
  <si>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</si>
  <si>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</si>
  <si>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</si>
  <si>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</si>
  <si>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</si>
  <si>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</si>
  <si>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</si>
  <si>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</si>
  <si>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</si>
  <si>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</si>
  <si>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</si>
  <si>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</si>
  <si>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</si>
  <si>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</si>
  <si>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</si>
  <si>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</si>
  <si>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</si>
  <si>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</si>
  <si>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</si>
  <si>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</si>
  <si>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</si>
  <si>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</si>
  <si>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</si>
  <si>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</si>
  <si>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</si>
  <si>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</si>
  <si>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</si>
  <si>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</si>
  <si>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</si>
  <si>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</si>
  <si>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</si>
  <si>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</si>
  <si>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</si>
  <si>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</si>
  <si>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</si>
  <si>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</si>
  <si>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</si>
  <si>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</si>
  <si>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</si>
  <si>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</si>
  <si>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</si>
  <si>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</si>
  <si>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</si>
  <si>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</si>
  <si>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</si>
  <si>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</si>
  <si>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</si>
  <si>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</si>
  <si>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</si>
  <si>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</si>
  <si>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</si>
  <si>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</si>
  <si>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</si>
  <si>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</si>
  <si>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</si>
  <si>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</si>
  <si>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</si>
  <si>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</si>
  <si>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</si>
  <si>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</si>
  <si>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</si>
  <si>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</si>
  <si>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</si>
  <si>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</si>
  <si>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</si>
  <si>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</si>
  <si>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</si>
  <si>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</si>
  <si>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</si>
  <si>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</si>
  <si>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</si>
  <si>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</si>
  <si>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</si>
  <si>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</si>
  <si>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</si>
  <si>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</si>
  <si>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</si>
  <si>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</si>
  <si>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</si>
  <si>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</si>
  <si>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</si>
  <si>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</si>
  <si>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</si>
  <si>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</si>
  <si>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</si>
  <si>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</si>
  <si>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</si>
  <si>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</si>
  <si>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</si>
  <si>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</si>
  <si>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</si>
  <si>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</si>
  <si>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</si>
  <si>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</si>
  <si>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</si>
  <si>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</si>
  <si>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</si>
  <si>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</si>
  <si>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</si>
  <si>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</si>
  <si>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</si>
  <si>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</si>
  <si>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</si>
  <si>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</si>
  <si>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</si>
  <si>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</si>
  <si>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</si>
  <si>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</si>
  <si>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</si>
  <si>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</si>
  <si>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</si>
  <si>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</si>
  <si>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</si>
  <si>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</si>
  <si>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</si>
  <si>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</si>
  <si>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</si>
  <si>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</si>
  <si>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</si>
  <si>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</si>
  <si>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</si>
  <si>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</si>
  <si>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</si>
  <si>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</si>
  <si>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</si>
  <si>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</si>
  <si>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</si>
  <si>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</si>
  <si>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</si>
  <si>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</si>
  <si>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</si>
  <si>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</si>
  <si>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</si>
  <si>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</si>
  <si>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</si>
  <si>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</si>
  <si>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</si>
  <si>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</si>
  <si>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</si>
  <si>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</si>
  <si>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</si>
  <si>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</si>
  <si>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</si>
  <si>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</si>
  <si>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</si>
  <si>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</si>
  <si>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</si>
  <si>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</si>
  <si>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</si>
  <si>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</si>
  <si>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</si>
  <si>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</si>
  <si>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</si>
  <si>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</si>
  <si>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</si>
  <si>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</si>
  <si>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</si>
  <si>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</si>
  <si>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</si>
  <si>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</si>
  <si>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</si>
  <si>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</si>
  <si>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</si>
  <si>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</si>
  <si>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</si>
  <si>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</si>
  <si>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</si>
  <si>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</si>
  <si>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</si>
  <si>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</si>
  <si>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</si>
  <si>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</si>
  <si>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</si>
  <si>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</si>
  <si>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</si>
  <si>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</si>
  <si>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</si>
  <si>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</si>
  <si>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</si>
  <si>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</si>
  <si>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</si>
  <si>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</si>
  <si>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</si>
  <si>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</si>
  <si>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</si>
  <si>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</si>
  <si>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</si>
  <si>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</si>
  <si>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</si>
  <si>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</si>
  <si>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</si>
  <si>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</si>
  <si>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</si>
  <si>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</si>
  <si>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</si>
  <si>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</si>
  <si>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</si>
  <si>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</si>
  <si>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</si>
  <si>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</si>
  <si>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</si>
  <si>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</si>
  <si>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</si>
  <si>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</si>
  <si>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</si>
  <si>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</si>
  <si>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</si>
  <si>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</si>
  <si>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</si>
  <si>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</si>
  <si>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</si>
  <si>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</si>
  <si>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</si>
  <si>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</si>
  <si>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</si>
  <si>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</si>
  <si>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</si>
  <si>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</si>
  <si>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</si>
  <si>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</si>
  <si>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</si>
  <si>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</si>
  <si>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</si>
  <si>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</si>
  <si>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</si>
  <si>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</si>
  <si>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</si>
  <si>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</si>
  <si>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</si>
  <si>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</si>
  <si>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</si>
  <si>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</si>
  <si>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</si>
  <si>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</si>
  <si>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</si>
  <si>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</si>
  <si>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</si>
  <si>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</si>
  <si>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</si>
  <si>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</si>
  <si>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</si>
  <si>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</si>
  <si>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</si>
  <si>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</si>
  <si>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</si>
  <si>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</si>
  <si>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</si>
  <si>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</si>
  <si>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</si>
  <si>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</si>
  <si>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</si>
  <si>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</si>
  <si>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</si>
  <si>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</si>
  <si>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</si>
  <si>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</si>
  <si>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</si>
  <si>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</si>
  <si>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</si>
  <si>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</si>
  <si>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</si>
  <si>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</si>
  <si>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</si>
  <si>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</si>
  <si>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</si>
  <si>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</si>
  <si>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</si>
  <si>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</si>
  <si>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</si>
  <si>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</si>
  <si>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</si>
  <si>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</si>
  <si>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</si>
  <si>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</si>
  <si>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</si>
  <si>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</si>
  <si>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</si>
  <si>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</si>
  <si>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</si>
  <si>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</si>
  <si>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</si>
  <si>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</si>
  <si>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</si>
  <si>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</si>
  <si>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</si>
  <si>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</si>
  <si>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</si>
  <si>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</si>
  <si>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</si>
  <si>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</si>
  <si>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</si>
  <si>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</si>
  <si>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</si>
  <si>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</si>
  <si>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</si>
  <si>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</si>
  <si>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</si>
  <si>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</si>
  <si>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</si>
  <si>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</si>
  <si>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</si>
  <si>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</si>
  <si>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</si>
  <si>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</si>
  <si>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</si>
  <si>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</si>
  <si>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</si>
  <si>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</si>
  <si>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</si>
  <si>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</si>
  <si>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</si>
  <si>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</si>
  <si>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</si>
  <si>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</si>
  <si>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</si>
  <si>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</si>
  <si>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</si>
  <si>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</si>
  <si>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</si>
  <si>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</si>
  <si>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</si>
  <si>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</si>
  <si>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</si>
  <si>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</si>
  <si>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</si>
  <si>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</si>
  <si>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</si>
  <si>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</si>
  <si>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</si>
  <si>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</si>
  <si>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</si>
  <si>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</si>
  <si>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</si>
  <si>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</si>
  <si>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</si>
  <si>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</si>
  <si>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</si>
  <si>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</si>
  <si>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</si>
  <si>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</si>
  <si>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</si>
  <si>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</si>
  <si>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</si>
  <si>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</si>
  <si>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</si>
  <si>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</si>
  <si>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</si>
  <si>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</si>
  <si>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</si>
  <si>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</si>
  <si>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</si>
  <si>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</si>
  <si>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</si>
  <si>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</si>
  <si>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</si>
  <si>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</si>
  <si>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</si>
  <si>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</si>
  <si>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</si>
  <si>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</si>
  <si>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</si>
  <si>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</si>
  <si>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</si>
  <si>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</si>
  <si>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</si>
  <si>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</si>
  <si>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</si>
  <si>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</si>
  <si>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</si>
  <si>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</si>
  <si>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</si>
  <si>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</si>
  <si>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</si>
  <si>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</si>
  <si>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</si>
  <si>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</si>
  <si>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</si>
  <si>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</si>
  <si>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</si>
  <si>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</si>
  <si>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</si>
  <si>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</si>
  <si>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</si>
  <si>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</si>
  <si>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</si>
  <si>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</si>
  <si>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</si>
  <si>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</si>
  <si>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</si>
  <si>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</si>
  <si>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</si>
  <si>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</si>
  <si>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</si>
  <si>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</si>
  <si>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</si>
  <si>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</si>
  <si>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</si>
  <si>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</si>
  <si>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</si>
  <si>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</si>
  <si>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</si>
  <si>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</si>
  <si>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</si>
  <si>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</si>
  <si>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</si>
  <si>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</si>
  <si>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</si>
  <si>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</si>
  <si>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</si>
  <si>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</si>
  <si>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</si>
  <si>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</si>
  <si>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</si>
  <si>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</si>
  <si>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</si>
  <si>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</si>
  <si>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</si>
  <si>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</si>
  <si>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</si>
  <si>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</si>
  <si>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</si>
  <si>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</si>
  <si>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</si>
  <si>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</si>
  <si>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</si>
  <si>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</si>
  <si>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</si>
  <si>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</si>
  <si>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</si>
  <si>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</si>
  <si>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</si>
  <si>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</si>
  <si>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</si>
  <si>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</si>
  <si>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</si>
  <si>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</si>
  <si>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</si>
  <si>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</si>
  <si>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</si>
  <si>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</si>
  <si>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</si>
  <si>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</si>
  <si>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</si>
  <si>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</si>
  <si>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</si>
  <si>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</si>
  <si>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</si>
  <si>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</si>
  <si>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</si>
  <si>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</si>
  <si>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</si>
  <si>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</si>
  <si>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</si>
  <si>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</si>
  <si>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</si>
  <si>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</si>
  <si>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</si>
  <si>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</si>
  <si>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</si>
  <si>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</si>
  <si>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</si>
  <si>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</si>
  <si>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</si>
  <si>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</si>
  <si>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</si>
  <si>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</si>
  <si>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</si>
  <si>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</si>
  <si>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</si>
  <si>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</si>
  <si>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</si>
  <si>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</si>
  <si>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</si>
  <si>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</si>
  <si>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</si>
  <si>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</si>
  <si>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</si>
  <si>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</si>
  <si>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</si>
  <si>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</si>
  <si>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</si>
  <si>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</si>
  <si>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</si>
  <si>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</si>
  <si>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</si>
  <si>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</si>
  <si>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</si>
  <si>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</si>
  <si>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</si>
  <si>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</si>
  <si>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</si>
  <si>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</si>
  <si>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</si>
  <si>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</si>
  <si>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</si>
  <si>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</si>
  <si>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</si>
  <si>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</si>
  <si>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</si>
  <si>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</si>
  <si>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</si>
  <si>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</si>
  <si>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</si>
  <si>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</si>
  <si>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</si>
  <si>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</si>
  <si>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</si>
  <si>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</si>
  <si>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</si>
  <si>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</si>
  <si>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</si>
  <si>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</si>
  <si>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</si>
  <si>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</si>
  <si>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</si>
  <si>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</si>
  <si>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</si>
  <si>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</si>
  <si>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</si>
  <si>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</si>
  <si>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</si>
  <si>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</si>
  <si>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</si>
  <si>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</si>
  <si>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</si>
  <si>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</si>
  <si>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</si>
  <si>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</si>
  <si>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</si>
  <si>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</si>
  <si>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</si>
  <si>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</si>
  <si>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</si>
  <si>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</si>
  <si>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</si>
  <si>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</si>
  <si>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</si>
  <si>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</si>
  <si>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</si>
  <si>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</si>
  <si>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</si>
  <si>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</si>
  <si>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</si>
  <si>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</si>
  <si>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</si>
  <si>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</si>
  <si>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</si>
  <si>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</si>
  <si>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</si>
  <si>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</si>
  <si>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</si>
  <si>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</si>
  <si>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</si>
  <si>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</si>
  <si>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</si>
  <si>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</si>
  <si>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</si>
  <si>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</si>
  <si>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</si>
  <si>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</si>
  <si>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</si>
  <si>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</si>
  <si>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</si>
  <si>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</si>
  <si>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</si>
  <si>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</si>
  <si>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</si>
  <si>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</si>
  <si>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</si>
  <si>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</si>
  <si>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</si>
  <si>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</si>
  <si>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</si>
  <si>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</si>
  <si>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</si>
  <si>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</si>
  <si>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</si>
  <si>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</si>
  <si>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</si>
  <si>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</si>
  <si>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</si>
  <si>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</si>
  <si>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</si>
  <si>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</si>
  <si>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</si>
  <si>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</si>
  <si>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</si>
  <si>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</si>
  <si>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</si>
  <si>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</si>
  <si>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</si>
  <si>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</si>
  <si>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</si>
  <si>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</si>
  <si>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</si>
  <si>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</si>
  <si>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</si>
  <si>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</si>
  <si>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</si>
  <si>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</si>
  <si>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</si>
  <si>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</si>
  <si>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</si>
  <si>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</si>
  <si>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</si>
  <si>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</si>
  <si>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</si>
  <si>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</si>
  <si>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</si>
  <si>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</si>
  <si>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</si>
  <si>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</si>
  <si>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</si>
  <si>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</si>
  <si>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</si>
  <si>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</si>
  <si>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</si>
  <si>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</si>
  <si>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</si>
  <si>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</si>
  <si>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</si>
  <si>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</si>
  <si>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</si>
  <si>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</si>
  <si>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</si>
  <si>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</si>
  <si>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</si>
  <si>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</si>
  <si>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</si>
  <si>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</si>
  <si>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</si>
  <si>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</si>
  <si>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</si>
  <si>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</si>
  <si>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</si>
  <si>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</si>
  <si>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</si>
  <si>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</si>
  <si>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</si>
  <si>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</si>
  <si>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</si>
  <si>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</si>
  <si>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</si>
  <si>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</si>
  <si>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</si>
  <si>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</si>
  <si>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</si>
  <si>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</si>
  <si>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</si>
  <si>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</si>
  <si>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</si>
  <si>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</si>
  <si>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</si>
  <si>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</si>
  <si>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</si>
  <si>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</si>
  <si>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</si>
  <si>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</si>
  <si>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</si>
  <si>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</si>
  <si>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</si>
  <si>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</si>
  <si>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</si>
  <si>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</si>
  <si>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</si>
  <si>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</si>
  <si>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</si>
  <si>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</si>
  <si>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</si>
  <si>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</si>
  <si>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</si>
  <si>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</si>
  <si>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</si>
  <si>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</si>
  <si>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</si>
  <si>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</si>
  <si>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</si>
  <si>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</si>
  <si>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</si>
  <si>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</si>
  <si>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</si>
  <si>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</si>
  <si>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</si>
  <si>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</si>
  <si>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</si>
  <si>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</si>
  <si>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</si>
  <si>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</si>
  <si>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</si>
  <si>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</si>
  <si>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</si>
  <si>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</si>
  <si>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</si>
  <si>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</si>
  <si>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</si>
  <si>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</si>
  <si>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</si>
  <si>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</si>
  <si>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</si>
  <si>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</si>
  <si>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</si>
  <si>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</si>
  <si>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</si>
  <si>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</si>
  <si>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</si>
  <si>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</si>
  <si>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</si>
  <si>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</si>
  <si>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</si>
  <si>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</si>
  <si>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</si>
  <si>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</si>
  <si>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</si>
  <si>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</si>
  <si>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</si>
  <si>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</si>
  <si>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</si>
  <si>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</si>
  <si>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</si>
  <si>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</si>
  <si>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</si>
  <si>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</si>
  <si>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</si>
  <si>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</si>
  <si>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</si>
  <si>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</si>
  <si>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</si>
  <si>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</si>
  <si>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</si>
  <si>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</si>
  <si>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</si>
  <si>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</si>
  <si>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</si>
  <si>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</si>
  <si>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</si>
  <si>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</si>
  <si>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</si>
  <si>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</si>
  <si>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</si>
  <si>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</si>
  <si>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</si>
  <si>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</si>
  <si>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</si>
  <si>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</si>
  <si>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</si>
  <si>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</si>
  <si>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</si>
  <si>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</si>
  <si>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</si>
  <si>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</si>
  <si>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</si>
  <si>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</si>
  <si>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</si>
  <si>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</si>
  <si>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</si>
  <si>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</si>
  <si>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</si>
  <si>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</si>
  <si>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</si>
  <si>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</si>
  <si>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</si>
  <si>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</si>
  <si>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</si>
  <si>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</si>
  <si>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</si>
  <si>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</si>
  <si>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</si>
  <si>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</si>
  <si>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</si>
  <si>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</si>
  <si>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</si>
  <si>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</si>
  <si>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</si>
  <si>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</si>
  <si>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</si>
  <si>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</si>
  <si>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</si>
  <si>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</si>
  <si>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</si>
  <si>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</si>
  <si>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</si>
  <si>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</si>
  <si>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</si>
  <si>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</si>
  <si>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</si>
  <si>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</si>
  <si>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</si>
  <si>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</si>
  <si>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</si>
  <si>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</si>
  <si>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</si>
  <si>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</si>
  <si>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</si>
  <si>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</si>
  <si>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</si>
  <si>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</si>
  <si>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</si>
  <si>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</si>
  <si>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</si>
  <si>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</si>
  <si>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</si>
  <si>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</si>
  <si>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</si>
  <si>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</si>
  <si>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</si>
  <si>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</si>
  <si>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</si>
  <si>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</si>
  <si>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</si>
  <si>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</si>
  <si>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</si>
  <si>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</si>
  <si>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</si>
  <si>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</si>
  <si>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</si>
  <si>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</si>
  <si>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</si>
  <si>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</si>
  <si>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</si>
  <si>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</si>
  <si>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</si>
  <si>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</si>
  <si>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</si>
  <si>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</si>
  <si>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</si>
  <si>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</si>
  <si>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</si>
  <si>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</si>
  <si>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</si>
  <si>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</si>
  <si>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</si>
  <si>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</si>
  <si>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</si>
  <si>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</si>
  <si>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</si>
  <si>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</si>
  <si>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</si>
  <si>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</si>
  <si>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</si>
  <si>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</si>
  <si>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</si>
  <si>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</si>
  <si>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</si>
  <si>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</si>
  <si>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</si>
  <si>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</si>
  <si>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</si>
  <si>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</si>
  <si>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</si>
  <si>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</si>
  <si>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</si>
  <si>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</si>
  <si>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</si>
  <si>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</si>
  <si>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</si>
  <si>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</si>
  <si>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</si>
  <si>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</si>
  <si>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</si>
  <si>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</si>
  <si>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</si>
  <si>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</si>
  <si>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</si>
  <si>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</si>
  <si>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</si>
  <si>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</si>
  <si>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</si>
  <si>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</si>
  <si>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</si>
  <si>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</si>
  <si>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</si>
  <si>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</si>
  <si>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</si>
  <si>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</si>
  <si>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</si>
  <si>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</si>
  <si>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</si>
  <si>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</si>
  <si>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</si>
  <si>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</si>
  <si>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</si>
  <si>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</si>
  <si>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</si>
  <si>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</si>
  <si>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</si>
  <si>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</si>
  <si>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</si>
  <si>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</si>
  <si>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</si>
  <si>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</si>
  <si>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</si>
  <si>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</si>
  <si>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</si>
  <si>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</si>
  <si>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</si>
  <si>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</si>
  <si>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</si>
  <si>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</si>
  <si>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</si>
  <si>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</si>
  <si>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</si>
  <si>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</si>
  <si>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</si>
  <si>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</si>
  <si>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</si>
  <si>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</si>
  <si>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</si>
  <si>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</si>
  <si>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</si>
  <si>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</si>
  <si>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</si>
  <si>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</si>
  <si>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</si>
  <si>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</si>
  <si>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</si>
  <si>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</si>
  <si>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</si>
  <si>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</si>
  <si>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</si>
  <si>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</si>
  <si>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</si>
  <si>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</si>
  <si>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</si>
  <si>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</si>
  <si>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</si>
  <si>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</si>
  <si>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</si>
  <si>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</si>
  <si>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</si>
  <si>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</si>
  <si>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</si>
  <si>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</si>
  <si>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</si>
  <si>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</si>
  <si>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</si>
  <si>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</si>
  <si>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</si>
  <si>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</si>
  <si>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</si>
  <si>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</si>
  <si>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</si>
  <si>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</si>
  <si>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</si>
  <si>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</si>
  <si>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</si>
  <si>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</si>
  <si>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</si>
  <si>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</si>
  <si>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</si>
  <si>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</si>
  <si>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</si>
  <si>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</si>
  <si>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</si>
  <si>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</si>
  <si>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</si>
  <si>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</si>
  <si>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</si>
  <si>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</si>
  <si>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</si>
  <si>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</si>
  <si>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</si>
  <si>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</si>
  <si>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</si>
  <si>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</si>
  <si>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</si>
  <si>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</si>
  <si>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</si>
  <si>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</si>
  <si>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</si>
  <si>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</si>
  <si>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</si>
  <si>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</si>
  <si>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</si>
  <si>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</si>
  <si>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</si>
  <si>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</si>
  <si>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</si>
  <si>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</si>
  <si>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</si>
  <si>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</si>
  <si>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</si>
  <si>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</si>
  <si>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</si>
  <si>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</si>
  <si>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</si>
  <si>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</si>
  <si>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</si>
  <si>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</si>
  <si>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</si>
  <si>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</si>
  <si>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</si>
  <si>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</si>
  <si>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</si>
  <si>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</si>
  <si>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</si>
  <si>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</si>
  <si>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</si>
  <si>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</si>
  <si>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</si>
  <si>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</si>
  <si>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</si>
  <si>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</si>
  <si>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</si>
  <si>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</si>
  <si>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</si>
  <si>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</si>
  <si>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</si>
  <si>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</si>
  <si>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</si>
  <si>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</si>
  <si>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</si>
  <si>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</si>
  <si>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</si>
  <si>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</si>
  <si>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</si>
  <si>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</si>
  <si>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</si>
  <si>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</si>
  <si>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</si>
  <si>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</si>
  <si>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</si>
  <si>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</si>
  <si>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</si>
  <si>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</si>
  <si>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</si>
  <si>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</si>
  <si>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</si>
  <si>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</si>
  <si>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</si>
  <si>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</si>
  <si>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</si>
  <si>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</si>
  <si>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</si>
  <si>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</si>
  <si>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</si>
  <si>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</si>
  <si>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</si>
  <si>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</si>
  <si>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</si>
  <si>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</si>
  <si>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</si>
  <si>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</si>
  <si>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</si>
  <si>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</si>
  <si>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</si>
  <si>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</si>
  <si>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</si>
  <si>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</si>
  <si>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</si>
  <si>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</si>
  <si>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</si>
  <si>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</si>
  <si>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</si>
  <si>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</si>
  <si>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</si>
  <si>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</si>
  <si>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</si>
  <si>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</si>
  <si>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</si>
  <si>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</si>
  <si>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</si>
  <si>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</si>
  <si>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</si>
  <si>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</si>
  <si>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</si>
  <si>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</si>
  <si>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</si>
  <si>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</si>
  <si>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</si>
  <si>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</si>
  <si>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</si>
  <si>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</si>
  <si>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</si>
  <si>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</si>
  <si>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</si>
  <si>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</si>
  <si>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</si>
  <si>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</si>
  <si>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</si>
  <si>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</si>
  <si>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</si>
  <si>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</si>
  <si>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</si>
  <si>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</si>
  <si>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</si>
  <si>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</si>
  <si>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</si>
  <si>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</si>
  <si>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</si>
  <si>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</si>
  <si>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</si>
  <si>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</si>
  <si>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</si>
  <si>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</si>
  <si>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</si>
  <si>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</si>
  <si>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</si>
  <si>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</si>
  <si>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</si>
  <si>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</si>
  <si>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</si>
  <si>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</si>
  <si>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</si>
  <si>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</si>
  <si>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</si>
  <si>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</si>
  <si>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</si>
  <si>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</si>
  <si>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</si>
  <si>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</si>
  <si>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</si>
  <si>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</si>
  <si>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</si>
  <si>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</si>
  <si>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</si>
  <si>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</si>
  <si>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</si>
  <si>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</si>
  <si>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</si>
  <si>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</si>
  <si>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</si>
  <si>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</si>
  <si>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</si>
  <si>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</si>
  <si>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</si>
  <si>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</si>
  <si>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</si>
  <si>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</si>
  <si>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</si>
  <si>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</si>
  <si>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</si>
  <si>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</si>
  <si>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</si>
  <si>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</si>
  <si>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</si>
  <si>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</si>
  <si>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</si>
  <si>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</si>
  <si>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</si>
  <si>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</si>
  <si>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</si>
  <si>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</si>
  <si>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</si>
  <si>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</si>
  <si>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</si>
  <si>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</si>
  <si>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</si>
  <si>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</si>
  <si>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</si>
  <si>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</si>
  <si>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</si>
  <si>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</si>
  <si>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</si>
  <si>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</si>
  <si>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</si>
  <si>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</si>
  <si>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</si>
  <si>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</si>
  <si>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</si>
  <si>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</si>
  <si>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</si>
  <si>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</si>
  <si>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</si>
  <si>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</si>
  <si>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</si>
  <si>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</si>
  <si>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</si>
  <si>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</si>
  <si>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</si>
  <si>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</si>
  <si>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</si>
  <si>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</si>
  <si>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</si>
  <si>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</si>
  <si>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</si>
  <si>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</si>
  <si>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</si>
  <si>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</si>
  <si>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</si>
  <si>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</si>
  <si>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</si>
  <si>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</si>
  <si>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</si>
  <si>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</si>
  <si>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</si>
  <si>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</si>
  <si>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</si>
  <si>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</si>
  <si>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</si>
  <si>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</si>
  <si>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</si>
  <si>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</si>
  <si>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</si>
  <si>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</si>
  <si>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</si>
  <si>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</si>
  <si>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</si>
  <si>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</si>
  <si>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</si>
  <si>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</si>
  <si>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</si>
  <si>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</si>
  <si>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</si>
  <si>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</si>
  <si>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</si>
  <si>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</si>
  <si>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</si>
  <si>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</si>
  <si>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</si>
  <si>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</si>
  <si>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</si>
  <si>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</si>
  <si>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</si>
  <si>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</si>
  <si>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</si>
  <si>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</si>
  <si>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</si>
  <si>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</si>
  <si>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</si>
  <si>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</si>
  <si>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</si>
  <si>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</si>
  <si>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</si>
  <si>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</si>
  <si>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</si>
  <si>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</si>
  <si>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</si>
  <si>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</si>
  <si>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</si>
  <si>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</si>
  <si>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</si>
  <si>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</si>
  <si>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</si>
  <si>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</si>
  <si>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</si>
  <si>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</si>
  <si>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</si>
  <si>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</si>
  <si>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</si>
  <si>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</si>
  <si>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</si>
  <si>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</si>
  <si>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</si>
  <si>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</si>
  <si>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</si>
  <si>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</si>
  <si>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</si>
  <si>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</si>
  <si>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</si>
  <si>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</si>
  <si>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</si>
  <si>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</si>
  <si>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</si>
  <si>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</si>
  <si>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</si>
  <si>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</si>
  <si>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</si>
  <si>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</si>
  <si>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</si>
  <si>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</si>
  <si>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</si>
  <si>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</si>
  <si>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</si>
  <si>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</si>
  <si>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</si>
  <si>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</si>
  <si>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</si>
  <si>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</si>
  <si>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</si>
  <si>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</si>
  <si>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</si>
  <si>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</si>
  <si>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</si>
  <si>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</si>
  <si>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</si>
  <si>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</si>
  <si>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</si>
  <si>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</si>
  <si>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</si>
  <si>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</si>
  <si>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</si>
  <si>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</si>
  <si>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</si>
  <si>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</si>
  <si>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</si>
  <si>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</si>
  <si>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</si>
  <si>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</si>
  <si>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</si>
  <si>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</si>
  <si>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</si>
  <si>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</si>
  <si>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</si>
  <si>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</si>
  <si>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</si>
  <si>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</si>
  <si>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</si>
  <si>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</si>
  <si>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</si>
  <si>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</si>
  <si>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</si>
  <si>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</si>
  <si>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</si>
  <si>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</si>
  <si>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</si>
  <si>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</si>
  <si>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</si>
  <si>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</si>
  <si>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</si>
  <si>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</si>
  <si>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</si>
  <si>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</si>
  <si>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</si>
  <si>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</si>
  <si>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</si>
  <si>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</si>
  <si>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</si>
  <si>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</si>
  <si>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</si>
  <si>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</si>
  <si>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</si>
  <si>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</si>
  <si>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</si>
  <si>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</si>
  <si>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</si>
  <si>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</si>
  <si>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</si>
  <si>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</si>
  <si>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</si>
  <si>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</si>
  <si>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</si>
  <si>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</si>
  <si>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</si>
  <si>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</si>
  <si>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</si>
  <si>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</si>
  <si>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</si>
  <si>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</si>
  <si>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</si>
  <si>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</si>
  <si>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</si>
  <si>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</si>
  <si>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</si>
  <si>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</si>
  <si>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</si>
  <si>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</si>
  <si>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</si>
  <si>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</si>
  <si>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</si>
  <si>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</si>
  <si>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</si>
  <si>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</si>
  <si>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</si>
  <si>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</si>
  <si>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</si>
  <si>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</si>
  <si>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</si>
  <si>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</si>
  <si>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</si>
  <si>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</si>
  <si>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</si>
  <si>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</si>
  <si>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</si>
  <si>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</si>
  <si>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</si>
  <si>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</si>
  <si>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</si>
  <si>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</si>
  <si>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</si>
  <si>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</si>
  <si>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</si>
  <si>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</si>
  <si>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</si>
  <si>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</si>
  <si>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</si>
  <si>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</si>
  <si>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</si>
  <si>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</si>
  <si>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</si>
  <si>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</si>
  <si>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</si>
  <si>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</si>
  <si>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</si>
  <si>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</si>
  <si>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</si>
  <si>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</si>
  <si>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</si>
  <si>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</si>
  <si>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</si>
  <si>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</si>
  <si>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</si>
  <si>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</si>
  <si>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</si>
  <si>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</si>
  <si>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</si>
  <si>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</si>
  <si>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</si>
  <si>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</si>
  <si>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</si>
  <si>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</si>
  <si>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</si>
  <si>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</si>
  <si>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</si>
  <si>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</si>
  <si>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</si>
  <si>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</si>
  <si>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</si>
  <si>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</si>
  <si>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</si>
  <si>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</si>
  <si>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</si>
  <si>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</si>
  <si>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</si>
  <si>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</si>
  <si>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</si>
  <si>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</si>
  <si>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</si>
  <si>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</si>
  <si>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</si>
  <si>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</si>
  <si>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</si>
  <si>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</si>
  <si>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</si>
  <si>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</si>
  <si>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</si>
  <si>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</si>
  <si>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</si>
  <si>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</si>
  <si>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</si>
  <si>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</si>
  <si>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</si>
  <si>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</si>
  <si>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</si>
  <si>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</si>
  <si>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</si>
  <si>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</si>
  <si>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</si>
  <si>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</si>
  <si>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</si>
  <si>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</si>
  <si>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</si>
  <si>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</si>
  <si>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</si>
  <si>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</si>
  <si>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</si>
  <si>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</si>
  <si>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</si>
  <si>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</si>
  <si>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</si>
  <si>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</si>
  <si>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</si>
  <si>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</si>
  <si>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</si>
  <si>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</si>
  <si>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</si>
  <si>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</si>
  <si>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</si>
  <si>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</si>
  <si>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</si>
  <si>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</si>
  <si>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</si>
  <si>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</si>
  <si>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</si>
  <si>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</si>
  <si>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</si>
  <si>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</si>
  <si>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</si>
  <si>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</si>
  <si>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</si>
  <si>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</si>
  <si>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</si>
  <si>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</si>
  <si>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</si>
  <si>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</si>
  <si>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</si>
  <si>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</si>
  <si>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</si>
  <si>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</si>
  <si>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</si>
  <si>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</si>
  <si>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</si>
  <si>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</si>
  <si>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</si>
  <si>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</si>
  <si>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</si>
  <si>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</si>
  <si>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</si>
  <si>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</si>
  <si>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</si>
  <si>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</si>
  <si>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</si>
  <si>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</si>
  <si>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</si>
  <si>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</si>
  <si>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</si>
  <si>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</si>
  <si>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</si>
  <si>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</si>
  <si>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</si>
  <si>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</si>
  <si>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</si>
  <si>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</si>
  <si>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</si>
  <si>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</si>
  <si>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</si>
  <si>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</si>
  <si>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</si>
  <si>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</si>
  <si>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</si>
  <si>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</si>
  <si>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</si>
  <si>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</si>
  <si>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</si>
  <si>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</si>
  <si>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</si>
  <si>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</si>
  <si>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</si>
  <si>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</si>
  <si>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</si>
  <si>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</si>
  <si>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</si>
  <si>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</si>
  <si>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</si>
  <si>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</si>
  <si>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</si>
  <si>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</si>
  <si>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</si>
  <si>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</si>
  <si>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</si>
  <si>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</si>
  <si>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</si>
  <si>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</si>
  <si>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</si>
  <si>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</si>
  <si>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</si>
  <si>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</si>
  <si>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</si>
  <si>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</si>
  <si>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</si>
  <si>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</si>
  <si>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</si>
  <si>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</si>
  <si>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</si>
  <si>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</si>
  <si>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</si>
  <si>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</si>
  <si>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</si>
  <si>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</si>
  <si>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</si>
  <si>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</si>
  <si>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</si>
  <si>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</si>
  <si>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</si>
  <si>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</si>
  <si>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</si>
  <si>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</si>
  <si>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</si>
  <si>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</si>
  <si>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</si>
  <si>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</si>
  <si>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</si>
  <si>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</si>
  <si>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</si>
  <si>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</si>
  <si>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</si>
  <si>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</si>
  <si>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</si>
  <si>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</si>
  <si>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</si>
  <si>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</si>
  <si>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</si>
  <si>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</si>
  <si>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</si>
  <si>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</si>
  <si>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</si>
  <si>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</si>
  <si>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</si>
  <si>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</si>
  <si>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</si>
  <si>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</si>
  <si>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</si>
  <si>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</si>
  <si>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</si>
  <si>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</si>
  <si>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</si>
  <si>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</si>
  <si>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</si>
  <si>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</si>
  <si>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</si>
  <si>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</si>
  <si>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</si>
  <si>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</si>
  <si>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</si>
  <si>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</si>
  <si>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</si>
  <si>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</si>
  <si>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</si>
  <si>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</si>
  <si>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</si>
  <si>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</si>
  <si>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</si>
  <si>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</si>
  <si>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</si>
  <si>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</si>
  <si>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</si>
  <si>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</si>
  <si>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</si>
  <si>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</si>
  <si>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</si>
  <si>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</si>
  <si>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</si>
  <si>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</si>
  <si>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</si>
  <si>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</si>
  <si>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</si>
  <si>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</si>
  <si>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</si>
  <si>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</si>
  <si>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</si>
  <si>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</si>
  <si>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</si>
  <si>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</si>
  <si>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</si>
  <si>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</si>
  <si>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</si>
  <si>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</si>
  <si>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</si>
  <si>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</si>
  <si>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</si>
  <si>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</si>
  <si>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</si>
  <si>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</si>
  <si>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</si>
  <si>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</si>
  <si>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</si>
  <si>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</si>
  <si>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</si>
  <si>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</si>
  <si>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</si>
  <si>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</si>
  <si>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</si>
  <si>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</si>
  <si>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</si>
  <si>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</si>
  <si>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</si>
  <si>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</si>
  <si>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</si>
  <si>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</si>
  <si>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</si>
  <si>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</si>
  <si>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</si>
  <si>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</si>
  <si>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</si>
  <si>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</si>
  <si>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</si>
  <si>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</si>
  <si>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</si>
  <si>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</si>
  <si>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</si>
  <si>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</si>
  <si>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</si>
  <si>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</si>
  <si>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</si>
  <si>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</si>
  <si>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</si>
  <si>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</si>
  <si>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</si>
  <si>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</si>
  <si>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</si>
  <si>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</si>
  <si>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</si>
  <si>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</si>
  <si>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</si>
  <si>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</si>
  <si>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</si>
  <si>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</si>
  <si>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</si>
  <si>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</si>
  <si>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</si>
  <si>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</si>
  <si>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</si>
  <si>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</si>
  <si>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</si>
  <si>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</si>
  <si>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</si>
  <si>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</si>
  <si>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</si>
  <si>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</si>
  <si>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</si>
  <si>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</si>
  <si>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</si>
  <si>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</si>
  <si>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</si>
  <si>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</si>
  <si>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</si>
  <si>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</si>
  <si>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</si>
  <si>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</si>
  <si>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</si>
  <si>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</si>
  <si>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</si>
  <si>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</si>
  <si>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</si>
  <si>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</si>
  <si>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</si>
  <si>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</si>
  <si>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</si>
  <si>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</si>
  <si>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</si>
  <si>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</si>
  <si>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</si>
  <si>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</si>
  <si>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</si>
  <si>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</si>
  <si>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</si>
  <si>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</si>
  <si>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</si>
  <si>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</si>
  <si>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</si>
  <si>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</si>
  <si>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</si>
  <si>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</si>
  <si>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</si>
  <si>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</si>
  <si>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</si>
  <si>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</si>
  <si>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</si>
  <si>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</si>
  <si>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</si>
  <si>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</si>
  <si>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</si>
  <si>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</si>
  <si>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</si>
  <si>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</si>
  <si>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</si>
  <si>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</si>
  <si>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</si>
  <si>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</si>
  <si>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</si>
  <si>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</si>
  <si>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</si>
  <si>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</si>
  <si>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</si>
  <si>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</si>
  <si>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</si>
  <si>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</si>
  <si>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</si>
  <si>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</si>
  <si>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</si>
  <si>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</si>
  <si>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</si>
  <si>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</si>
  <si>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</si>
  <si>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</si>
  <si>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</si>
  <si>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</si>
  <si>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</si>
  <si>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</si>
  <si>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</si>
  <si>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</si>
  <si>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</si>
  <si>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</si>
  <si>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</si>
  <si>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</si>
  <si>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</si>
  <si>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</si>
  <si>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</si>
  <si>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</si>
  <si>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</si>
  <si>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</si>
  <si>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</si>
  <si>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</si>
  <si>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</si>
  <si>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</si>
  <si>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</si>
  <si>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</si>
  <si>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</si>
  <si>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</si>
  <si>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</si>
  <si>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</si>
  <si>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</si>
  <si>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</si>
  <si>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</si>
  <si>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</si>
  <si>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</si>
  <si>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</si>
  <si>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</si>
  <si>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</si>
  <si>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</si>
  <si>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</si>
  <si>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</si>
  <si>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</si>
  <si>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</si>
  <si>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</si>
  <si>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</si>
  <si>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</si>
  <si>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</si>
  <si>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</si>
  <si>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</si>
  <si>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</si>
  <si>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</si>
  <si>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</si>
  <si>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</si>
  <si>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</si>
  <si>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</si>
  <si>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</si>
  <si>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</si>
  <si>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</si>
  <si>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</si>
  <si>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</si>
  <si>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</si>
  <si>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</si>
  <si>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</si>
  <si>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</si>
  <si>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</si>
  <si>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</si>
  <si>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</si>
  <si>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</si>
  <si>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</si>
  <si>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</si>
  <si>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</si>
  <si>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</si>
  <si>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</si>
  <si>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</si>
  <si>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</si>
  <si>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</si>
  <si>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</si>
  <si>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</si>
  <si>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</si>
  <si>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</si>
  <si>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</si>
  <si>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</si>
  <si>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</si>
  <si>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</si>
  <si>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</si>
  <si>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</si>
  <si>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</si>
  <si>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</si>
  <si>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</si>
  <si>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</si>
  <si>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</si>
  <si>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</si>
  <si>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</si>
  <si>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</si>
  <si>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</si>
  <si>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</si>
  <si>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</si>
  <si>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</si>
  <si>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</si>
  <si>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</si>
  <si>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</si>
  <si>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</si>
  <si>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</si>
  <si>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</si>
  <si>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</si>
  <si>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</si>
  <si>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</si>
  <si>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</si>
  <si>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</si>
  <si>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</si>
  <si>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</si>
  <si>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</si>
  <si>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</si>
  <si>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</si>
  <si>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</si>
  <si>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</si>
  <si>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</si>
  <si>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</si>
  <si>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</si>
  <si>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</si>
  <si>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</si>
  <si>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</si>
  <si>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</si>
  <si>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</si>
  <si>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</si>
  <si>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</si>
  <si>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</si>
  <si>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</si>
  <si>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</si>
  <si>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</si>
  <si>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</si>
  <si>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</si>
  <si>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</si>
  <si>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</si>
  <si>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</si>
  <si>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</si>
  <si>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</si>
  <si>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</si>
  <si>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</si>
  <si>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</si>
  <si>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</si>
  <si>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</si>
  <si>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</si>
  <si>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</si>
  <si>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</si>
  <si>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</si>
  <si>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</si>
  <si>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</si>
  <si>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</si>
  <si>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</si>
  <si>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</si>
  <si>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</si>
  <si>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</si>
  <si>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</si>
  <si>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</si>
  <si>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</si>
  <si>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</si>
  <si>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</si>
  <si>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</si>
  <si>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</si>
  <si>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</si>
  <si>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</si>
  <si>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</si>
  <si>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</si>
  <si>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</si>
  <si>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</si>
  <si>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</si>
  <si>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</si>
  <si>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</si>
  <si>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</si>
  <si>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</si>
  <si>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</si>
  <si>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</si>
  <si>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</si>
  <si>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</si>
  <si>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</si>
  <si>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</si>
  <si>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</si>
  <si>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</si>
  <si>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</si>
  <si>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</si>
  <si>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</si>
  <si>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</si>
  <si>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</si>
  <si>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</si>
  <si>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</si>
  <si>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</si>
  <si>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</si>
  <si>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</si>
  <si>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</si>
  <si>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</si>
  <si>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</si>
  <si>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</si>
  <si>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</si>
  <si>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</si>
  <si>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</si>
  <si>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</si>
  <si>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</si>
  <si>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</si>
  <si>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</si>
  <si>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</si>
  <si>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</si>
  <si>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</si>
  <si>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</si>
  <si>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</si>
  <si>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</si>
  <si>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</si>
  <si>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</si>
  <si>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</si>
  <si>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</si>
  <si>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</si>
  <si>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</si>
  <si>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</si>
  <si>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</si>
  <si>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</si>
  <si>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</si>
  <si>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</si>
  <si>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</si>
  <si>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</si>
  <si>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</si>
  <si>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</si>
  <si>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</si>
  <si>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</si>
  <si>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</si>
  <si>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</si>
  <si>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</si>
  <si>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</si>
  <si>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</si>
  <si>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</si>
  <si>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</si>
  <si>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</si>
  <si>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</si>
  <si>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</si>
  <si>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</si>
  <si>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</si>
  <si>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</si>
  <si>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</si>
  <si>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</si>
  <si>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</si>
  <si>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</si>
  <si>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</si>
  <si>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</si>
  <si>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</si>
  <si>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</si>
  <si>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</si>
  <si>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</si>
  <si>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</si>
  <si>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</si>
  <si>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</si>
  <si>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</si>
  <si>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</si>
  <si>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</si>
  <si>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</si>
  <si>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</si>
  <si>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</si>
  <si>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</si>
  <si>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</si>
  <si>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</si>
  <si>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</si>
  <si>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</si>
  <si>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</si>
  <si>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</si>
  <si>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</si>
  <si>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</si>
  <si>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</si>
  <si>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</si>
  <si>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</si>
  <si>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</si>
  <si>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</si>
  <si>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</si>
  <si>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</si>
  <si>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</si>
  <si>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</si>
  <si>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</si>
  <si>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</si>
  <si>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</si>
  <si>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</si>
  <si>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</si>
  <si>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</si>
  <si>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</si>
  <si>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</si>
  <si>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</si>
  <si>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</si>
  <si>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</si>
  <si>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</si>
  <si>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</si>
  <si>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</si>
  <si>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</si>
  <si>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</si>
  <si>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</si>
  <si>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</si>
  <si>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</si>
  <si>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</si>
  <si>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</si>
  <si>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</si>
  <si>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</si>
  <si>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</si>
  <si>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</si>
  <si>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</si>
  <si>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</si>
  <si>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</si>
  <si>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</si>
  <si>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</si>
  <si>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</si>
  <si>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</si>
  <si>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</si>
  <si>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</si>
  <si>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</si>
  <si>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</si>
  <si>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</si>
  <si>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</si>
  <si>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</si>
  <si>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</si>
  <si>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</si>
  <si>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</si>
  <si>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</si>
  <si>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</si>
  <si>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</si>
  <si>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</si>
  <si>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</si>
  <si>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</si>
  <si>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</si>
  <si>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</si>
  <si>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</si>
  <si>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</si>
  <si>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</si>
  <si>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</si>
  <si>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</si>
  <si>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</si>
  <si>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</si>
  <si>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</si>
  <si>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</si>
  <si>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</si>
  <si>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</si>
  <si>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</si>
  <si>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</si>
  <si>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</si>
  <si>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</si>
  <si>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</si>
  <si>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</si>
  <si>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</si>
  <si>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</si>
  <si>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</si>
  <si>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</si>
  <si>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</si>
  <si>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</si>
  <si>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</si>
  <si>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</si>
  <si>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</si>
  <si>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</si>
  <si>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</si>
  <si>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</si>
  <si>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</si>
  <si>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</si>
  <si>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</si>
  <si>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</si>
  <si>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</si>
  <si>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</si>
  <si>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</si>
  <si>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</si>
  <si>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</si>
  <si>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</si>
  <si>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</si>
  <si>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</si>
  <si>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</si>
  <si>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</si>
  <si>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</si>
  <si>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</si>
  <si>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</si>
  <si>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</si>
  <si>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</si>
  <si>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</si>
  <si>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</si>
  <si>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</si>
  <si>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</si>
  <si>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</si>
  <si>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</si>
  <si>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</si>
  <si>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</si>
  <si>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</si>
  <si>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</si>
  <si>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</si>
  <si>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</si>
  <si>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</si>
  <si>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</si>
  <si>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</si>
  <si>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</si>
  <si>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</si>
  <si>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</si>
  <si>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</si>
  <si>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</si>
  <si>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</si>
  <si>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</si>
  <si>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</si>
  <si>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</si>
  <si>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</si>
  <si>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</si>
  <si>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</si>
  <si>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</si>
  <si>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</si>
  <si>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</si>
  <si>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</si>
  <si>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</si>
  <si>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</si>
  <si>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</si>
  <si>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</si>
  <si>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</si>
  <si>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</si>
  <si>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</si>
  <si>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</si>
  <si>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</si>
  <si>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</si>
  <si>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</si>
  <si>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</si>
  <si>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</si>
  <si>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</si>
  <si>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</si>
  <si>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</si>
  <si>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</si>
  <si>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</si>
  <si>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</si>
  <si>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</si>
  <si>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</si>
  <si>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</si>
  <si>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</si>
  <si>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</si>
  <si>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</si>
  <si>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</si>
  <si>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</si>
  <si>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</si>
  <si>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</si>
  <si>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</si>
  <si>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</si>
  <si>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</si>
  <si>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</si>
  <si>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</si>
  <si>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</si>
  <si>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</si>
  <si>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</si>
  <si>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</si>
  <si>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</si>
  <si>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</si>
  <si>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</si>
  <si>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</si>
  <si>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</si>
  <si>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</si>
  <si>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</si>
  <si>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</si>
  <si>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</si>
  <si>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</si>
  <si>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</si>
  <si>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</si>
  <si>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</si>
  <si>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</si>
  <si>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</si>
  <si>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</si>
  <si>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</si>
  <si>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</si>
  <si>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</si>
  <si>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</si>
  <si>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</si>
  <si>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</si>
  <si>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</si>
  <si>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</si>
  <si>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</si>
  <si>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</si>
  <si>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</si>
  <si>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</si>
  <si>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</si>
  <si>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</si>
  <si>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</si>
  <si>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</si>
  <si>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</si>
  <si>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</si>
  <si>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</si>
  <si>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</si>
  <si>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</si>
  <si>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</si>
  <si>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</si>
  <si>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</si>
  <si>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</si>
  <si>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</si>
  <si>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</si>
  <si>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</si>
  <si>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</si>
  <si>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</si>
  <si>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</si>
  <si>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</si>
  <si>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</si>
  <si>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</si>
  <si>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</si>
  <si>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</si>
  <si>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</si>
  <si>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</si>
  <si>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</si>
  <si>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</si>
  <si>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</si>
  <si>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</si>
  <si>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</si>
  <si>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</si>
  <si>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</si>
  <si>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</si>
  <si>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</si>
  <si>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</si>
  <si>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</si>
  <si>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</si>
  <si>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</si>
  <si>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</si>
  <si>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</si>
  <si>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</si>
  <si>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</si>
  <si>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</si>
  <si>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</si>
  <si>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</si>
  <si>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</si>
  <si>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</si>
  <si>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</si>
  <si>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</si>
  <si>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</si>
  <si>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</si>
  <si>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</si>
  <si>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</si>
  <si>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</si>
  <si>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</si>
  <si>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</si>
  <si>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</si>
  <si>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</si>
  <si>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</si>
  <si>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</si>
  <si>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</si>
  <si>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</si>
  <si>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</si>
  <si>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</si>
  <si>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</si>
  <si>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</si>
  <si>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</si>
  <si>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</si>
  <si>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</si>
  <si>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</si>
  <si>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</si>
  <si>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</si>
  <si>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</si>
  <si>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</si>
  <si>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</si>
  <si>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</si>
  <si>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</si>
  <si>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</si>
  <si>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</si>
  <si>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</si>
  <si>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</si>
  <si>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</si>
  <si>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</si>
  <si>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</si>
  <si>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</si>
  <si>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</si>
  <si>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</si>
  <si>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</si>
  <si>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</si>
  <si>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</si>
  <si>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</si>
  <si>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</si>
  <si>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</si>
  <si>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</si>
  <si>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</si>
  <si>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</si>
  <si>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</si>
  <si>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</si>
  <si>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</si>
  <si>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</si>
  <si>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</si>
  <si>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</si>
  <si>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</si>
  <si>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</si>
  <si>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</si>
  <si>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</si>
  <si>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</si>
  <si>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</si>
  <si>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</si>
  <si>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</si>
  <si>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</si>
  <si>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</si>
  <si>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</si>
  <si>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</si>
  <si>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</si>
  <si>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</si>
  <si>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</si>
  <si>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</si>
  <si>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</si>
  <si>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</si>
  <si>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</si>
  <si>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</si>
  <si>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</si>
  <si>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</si>
  <si>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</si>
  <si>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</si>
  <si>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</si>
  <si>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</si>
  <si>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</si>
  <si>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</si>
  <si>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</si>
  <si>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</si>
  <si>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</si>
  <si>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</si>
  <si>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</si>
  <si>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</si>
  <si>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</si>
  <si>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</si>
  <si>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</si>
  <si>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</si>
  <si>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</si>
  <si>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</si>
  <si>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</si>
  <si>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</si>
  <si>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</si>
  <si>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</si>
  <si>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</si>
  <si>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</si>
  <si>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</si>
  <si>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</si>
  <si>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</si>
  <si>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</si>
  <si>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</si>
  <si>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</si>
  <si>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</si>
  <si>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</si>
  <si>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</si>
  <si>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</si>
  <si>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</si>
  <si>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</si>
  <si>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</si>
  <si>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</si>
  <si>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</si>
  <si>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</si>
  <si>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</si>
  <si>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</si>
  <si>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</si>
  <si>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</si>
  <si>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</si>
  <si>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</si>
  <si>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</si>
  <si>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</si>
  <si>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</si>
  <si>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</si>
  <si>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</si>
  <si>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</si>
  <si>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</si>
  <si>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</si>
  <si>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</si>
  <si>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</si>
  <si>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</si>
  <si>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</si>
  <si>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</si>
  <si>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</si>
  <si>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</si>
  <si>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</si>
  <si>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</si>
  <si>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</si>
  <si>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</si>
  <si>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</si>
  <si>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</si>
  <si>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</si>
  <si>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</si>
  <si>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</si>
  <si>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</si>
  <si>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</si>
  <si>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</si>
  <si>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</si>
  <si>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</si>
  <si>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</si>
  <si>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</si>
  <si>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</si>
  <si>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</si>
  <si>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</si>
  <si>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</si>
  <si>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</si>
  <si>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</si>
  <si>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</si>
  <si>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</si>
  <si>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</si>
  <si>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</si>
  <si>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</si>
  <si>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</si>
  <si>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</si>
  <si>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</si>
  <si>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</si>
  <si>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</si>
  <si>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</si>
  <si>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</si>
  <si>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</si>
  <si>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</si>
  <si>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</si>
  <si>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</si>
  <si>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</si>
  <si>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</si>
  <si>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</si>
  <si>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</si>
  <si>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</si>
  <si>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</si>
  <si>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</si>
  <si>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</si>
  <si>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</si>
  <si>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</si>
  <si>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</si>
  <si>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</si>
  <si>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</si>
  <si>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</si>
  <si>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</si>
  <si>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</si>
  <si>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</si>
  <si>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</si>
  <si>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</si>
  <si>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</si>
  <si>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</si>
  <si>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</si>
  <si>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</si>
  <si>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</si>
  <si>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</si>
  <si>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</si>
  <si>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</si>
  <si>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</si>
  <si>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</si>
  <si>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</si>
  <si>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</si>
  <si>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</si>
  <si>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</si>
  <si>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</si>
  <si>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</si>
  <si>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</si>
  <si>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</si>
  <si>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</si>
  <si>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</si>
  <si>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</si>
  <si>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</si>
  <si>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</si>
  <si>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</si>
  <si>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</si>
  <si>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</si>
  <si>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</si>
  <si>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</si>
  <si>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</si>
  <si>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</si>
  <si>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</si>
  <si>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</si>
  <si>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</si>
  <si>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</si>
  <si>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</si>
  <si>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</si>
  <si>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</si>
  <si>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</si>
  <si>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</si>
  <si>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</si>
  <si>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</si>
  <si>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</si>
  <si>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</si>
  <si>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</si>
  <si>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</si>
  <si>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</si>
  <si>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</si>
  <si>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</si>
  <si>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</si>
  <si>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</si>
  <si>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</si>
  <si>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</si>
  <si>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</si>
  <si>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</si>
  <si>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</si>
  <si>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</si>
  <si>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</si>
  <si>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</si>
  <si>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</si>
  <si>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</si>
  <si>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</si>
  <si>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</si>
  <si>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</si>
  <si>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</si>
  <si>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</si>
  <si>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</si>
  <si>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</si>
  <si>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</si>
  <si>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</si>
  <si>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</si>
  <si>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</si>
  <si>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</si>
  <si>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</si>
  <si>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</si>
  <si>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</si>
  <si>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</si>
  <si>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</si>
  <si>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</si>
  <si>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</si>
  <si>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</si>
  <si>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</si>
  <si>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</si>
  <si>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</si>
  <si>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</si>
  <si>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</si>
  <si>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</si>
  <si>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</si>
  <si>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</si>
  <si>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</si>
  <si>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</si>
  <si>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</si>
  <si>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</si>
  <si>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</si>
  <si>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</si>
  <si>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</si>
  <si>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</si>
  <si>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</si>
  <si>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</si>
  <si>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</si>
  <si>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</si>
  <si>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</si>
  <si>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</si>
  <si>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</si>
  <si>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</si>
  <si>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</si>
  <si>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</si>
  <si>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</si>
  <si>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</si>
  <si>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</si>
  <si>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</si>
  <si>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</si>
  <si>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</si>
  <si>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</si>
  <si>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</si>
  <si>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</si>
  <si>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</si>
  <si>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</si>
  <si>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</si>
  <si>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</si>
  <si>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</si>
  <si>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</si>
  <si>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</si>
  <si>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</si>
  <si>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</si>
  <si>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</si>
  <si>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</si>
  <si>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</si>
  <si>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</si>
  <si>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</si>
  <si>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</si>
  <si>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</si>
  <si>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</si>
  <si>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</si>
  <si>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</si>
  <si>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</si>
  <si>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</si>
  <si>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</si>
  <si>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</si>
  <si>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</si>
  <si>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</si>
  <si>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</si>
  <si>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</si>
  <si>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</si>
  <si>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</si>
  <si>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</si>
  <si>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</si>
  <si>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</si>
  <si>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</si>
  <si>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</si>
  <si>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</si>
  <si>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</si>
  <si>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</si>
  <si>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</si>
  <si>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</si>
  <si>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</si>
  <si>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</si>
  <si>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</si>
  <si>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</si>
  <si>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</si>
  <si>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</si>
  <si>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</si>
  <si>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</si>
  <si>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</si>
  <si>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</si>
  <si>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</si>
  <si>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</si>
  <si>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</si>
  <si>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</si>
  <si>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</si>
  <si>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</si>
  <si>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</si>
  <si>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</si>
  <si>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</si>
  <si>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</si>
  <si>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</si>
  <si>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</si>
  <si>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</si>
  <si>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</si>
  <si>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</si>
  <si>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</si>
  <si>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</si>
  <si>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</si>
  <si>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</si>
  <si>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</si>
  <si>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</si>
  <si>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</si>
  <si>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</si>
  <si>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</si>
  <si>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</si>
  <si>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</si>
  <si>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</si>
  <si>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</si>
  <si>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</si>
  <si>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</si>
  <si>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</si>
  <si>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</si>
  <si>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</si>
  <si>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</si>
  <si>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</si>
  <si>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</si>
  <si>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</si>
  <si>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</si>
  <si>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</si>
  <si>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</si>
  <si>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</si>
  <si>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</si>
  <si>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</si>
  <si>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</si>
  <si>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</si>
  <si>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</si>
  <si>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</si>
  <si>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</si>
  <si>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</si>
  <si>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</si>
  <si>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</si>
  <si>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</si>
  <si>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</si>
  <si>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</si>
  <si>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</si>
  <si>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</si>
  <si>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</si>
  <si>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</si>
  <si>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</si>
  <si>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</si>
  <si>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</si>
  <si>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</si>
  <si>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</si>
  <si>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</si>
  <si>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</si>
  <si>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</si>
  <si>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</si>
  <si>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</si>
  <si>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</si>
  <si>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</si>
  <si>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</si>
  <si>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</si>
  <si>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</si>
  <si>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</si>
  <si>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</si>
  <si>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</si>
  <si>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</si>
  <si>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</si>
  <si>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</si>
  <si>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</si>
  <si>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</si>
  <si>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</si>
  <si>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</si>
  <si>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</si>
  <si>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</si>
  <si>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</si>
  <si>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</si>
  <si>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</si>
  <si>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</si>
  <si>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</si>
  <si>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</si>
  <si>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</si>
  <si>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</si>
  <si>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</si>
  <si>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</si>
  <si>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</si>
  <si>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</si>
  <si>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</si>
  <si>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</si>
  <si>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</si>
  <si>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</si>
  <si>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</si>
  <si>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</si>
  <si>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</si>
  <si>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</si>
  <si>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</si>
  <si>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</si>
  <si>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</si>
  <si>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</si>
  <si>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</si>
  <si>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</si>
  <si>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</si>
  <si>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</si>
  <si>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</si>
  <si>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</si>
  <si>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</si>
  <si>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</si>
  <si>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</si>
  <si>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</si>
  <si>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</si>
  <si>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</si>
  <si>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</si>
  <si>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</si>
  <si>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</si>
  <si>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</si>
  <si>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</si>
  <si>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</si>
  <si>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</si>
  <si>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</si>
  <si>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</si>
  <si>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</si>
  <si>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</si>
  <si>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</si>
  <si>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</si>
  <si>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</si>
  <si>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</si>
  <si>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</si>
  <si>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</si>
  <si>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</si>
  <si>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</si>
  <si>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</si>
  <si>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</si>
  <si>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</si>
  <si>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</si>
  <si>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</si>
  <si>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</si>
  <si>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</si>
  <si>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</si>
  <si>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</si>
  <si>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</si>
  <si>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</si>
  <si>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</si>
  <si>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</si>
  <si>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</si>
  <si>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</si>
  <si>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</si>
  <si>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</si>
  <si>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</si>
  <si>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</si>
  <si>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</si>
  <si>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</si>
  <si>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</si>
  <si>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</si>
  <si>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</si>
  <si>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</si>
  <si>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</si>
  <si>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</si>
  <si>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</si>
  <si>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</si>
  <si>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</si>
  <si>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</si>
  <si>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</si>
  <si>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</si>
  <si>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</si>
  <si>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</si>
  <si>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</si>
  <si>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</si>
  <si>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</si>
  <si>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</si>
  <si>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</si>
  <si>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</si>
  <si>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</si>
  <si>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</si>
  <si>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</si>
  <si>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</si>
  <si>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</si>
  <si>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</si>
  <si>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</si>
  <si>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</si>
  <si>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</si>
  <si>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</si>
  <si>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</si>
  <si>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</si>
  <si>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</si>
  <si>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</si>
  <si>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</si>
  <si>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</si>
  <si>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</si>
  <si>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</si>
  <si>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</si>
  <si>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</si>
  <si>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</si>
  <si>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</si>
  <si>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</si>
  <si>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</si>
  <si>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</si>
  <si>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</si>
  <si>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</si>
  <si>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</si>
  <si>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</si>
  <si>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</si>
  <si>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</si>
  <si>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</si>
  <si>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</si>
  <si>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</si>
  <si>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</si>
  <si>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</si>
  <si>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</si>
  <si>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</si>
  <si>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</si>
  <si>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</si>
  <si>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</si>
  <si>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</si>
  <si>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</si>
  <si>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</si>
  <si>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</si>
  <si>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</si>
  <si>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</si>
  <si>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</si>
  <si>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</si>
  <si>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</si>
  <si>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</si>
  <si>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</si>
  <si>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</si>
  <si>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</si>
  <si>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</si>
  <si>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</si>
  <si>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</si>
  <si>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</si>
  <si>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</si>
  <si>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</si>
  <si>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</si>
  <si>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</si>
  <si>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</si>
  <si>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</si>
  <si>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</si>
  <si>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</si>
  <si>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</si>
  <si>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</si>
  <si>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</si>
  <si>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</si>
  <si>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</si>
  <si>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</si>
  <si>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</si>
  <si>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</si>
  <si>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</si>
  <si>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</si>
  <si>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</si>
  <si>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</si>
  <si>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</si>
  <si>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</si>
  <si>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</si>
  <si>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</si>
  <si>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</si>
  <si>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</si>
  <si>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</si>
  <si>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</si>
  <si>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</si>
  <si>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</si>
  <si>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</si>
  <si>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</si>
  <si>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</si>
  <si>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</si>
  <si>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</si>
  <si>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</si>
  <si>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</si>
  <si>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</si>
  <si>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</si>
  <si>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</si>
  <si>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</si>
  <si>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</si>
  <si>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</si>
  <si>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</si>
  <si>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</si>
  <si>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</si>
  <si>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</si>
  <si>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</si>
  <si>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</si>
  <si>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</si>
  <si>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</si>
  <si>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</si>
  <si>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</si>
  <si>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</si>
  <si>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</si>
  <si>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</si>
  <si>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</si>
  <si>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</si>
  <si>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</si>
  <si>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</si>
  <si>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</si>
  <si>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</si>
  <si>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</si>
  <si>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</si>
  <si>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</si>
  <si>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</si>
  <si>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</si>
  <si>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</si>
  <si>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</si>
  <si>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</si>
  <si>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</si>
  <si>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</si>
  <si>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</si>
  <si>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</si>
  <si>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</si>
  <si>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</si>
  <si>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</si>
  <si>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</si>
  <si>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</si>
  <si>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</si>
  <si>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</si>
  <si>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</si>
  <si>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</si>
  <si>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</si>
  <si>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</si>
  <si>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</si>
  <si>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</si>
  <si>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</si>
  <si>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</si>
  <si>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</si>
  <si>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</si>
  <si>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</si>
  <si>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</si>
  <si>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</si>
  <si>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</si>
  <si>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</si>
  <si>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</si>
  <si>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</si>
  <si>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</si>
  <si>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</si>
  <si>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</si>
  <si>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</si>
  <si>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</si>
  <si>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</si>
  <si>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</si>
  <si>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</si>
  <si>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</si>
  <si>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</si>
  <si>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</si>
  <si>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</si>
  <si>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</si>
  <si>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</si>
  <si>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</si>
  <si>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</si>
  <si>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</si>
  <si>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</si>
  <si>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</si>
  <si>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</si>
  <si>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</si>
  <si>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</si>
  <si>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</si>
  <si>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</si>
  <si>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</si>
  <si>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</si>
  <si>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</si>
  <si>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</si>
  <si>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</si>
  <si>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</si>
  <si>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</si>
  <si>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</si>
  <si>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</si>
  <si>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</si>
  <si>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</si>
  <si>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</si>
  <si>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</si>
  <si>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</si>
  <si>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</si>
  <si>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</si>
  <si>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</si>
  <si>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</si>
  <si>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</si>
  <si>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</si>
  <si>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</si>
  <si>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</si>
  <si>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</si>
  <si>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</si>
  <si>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</si>
  <si>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</si>
  <si>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</si>
  <si>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</si>
  <si>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</si>
  <si>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</si>
  <si>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</si>
  <si>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</si>
  <si>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</si>
  <si>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</si>
  <si>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</si>
  <si>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</si>
  <si>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</si>
  <si>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</si>
  <si>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</si>
  <si>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</si>
  <si>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</si>
  <si>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</si>
  <si>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</si>
  <si>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</si>
  <si>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</si>
  <si>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</si>
  <si>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</si>
  <si>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</si>
  <si>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</si>
  <si>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</si>
  <si>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</si>
  <si>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</si>
  <si>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</si>
  <si>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</si>
  <si>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</si>
  <si>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</si>
  <si>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</si>
  <si>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</si>
  <si>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</si>
  <si>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</si>
  <si>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</si>
  <si>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</si>
  <si>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</si>
  <si>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</si>
  <si>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</si>
  <si>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</si>
  <si>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</si>
  <si>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</si>
  <si>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</si>
  <si>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</si>
  <si>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</si>
  <si>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</si>
  <si>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</si>
  <si>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</si>
  <si>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</si>
  <si>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</si>
  <si>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</si>
  <si>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</si>
  <si>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</si>
  <si>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</si>
  <si>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</si>
  <si>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</si>
  <si>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</si>
  <si>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</si>
  <si>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</si>
  <si>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</si>
  <si>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</si>
  <si>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</si>
  <si>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</si>
  <si>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</si>
  <si>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</si>
  <si>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</si>
  <si>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</si>
  <si>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</si>
  <si>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</si>
  <si>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</si>
  <si>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</si>
  <si>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</si>
  <si>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</si>
  <si>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</si>
  <si>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</si>
  <si>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</si>
  <si>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</si>
  <si>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</si>
  <si>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</si>
  <si>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</si>
  <si>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</si>
  <si>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</si>
  <si>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</si>
  <si>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</si>
  <si>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</si>
  <si>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</si>
  <si>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</si>
  <si>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</si>
  <si>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</si>
  <si>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</si>
  <si>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</si>
  <si>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</si>
  <si>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</si>
  <si>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</si>
  <si>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</si>
  <si>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</si>
  <si>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</si>
  <si>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</si>
  <si>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</si>
  <si>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</si>
  <si>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</si>
  <si>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</si>
  <si>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</si>
  <si>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</si>
  <si>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</si>
  <si>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</si>
  <si>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</si>
  <si>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</si>
  <si>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</si>
  <si>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</si>
  <si>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</si>
  <si>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</si>
  <si>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</si>
  <si>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</si>
  <si>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</si>
  <si>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</si>
  <si>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</si>
  <si>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</si>
  <si>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</si>
  <si>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</si>
  <si>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</si>
  <si>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</si>
  <si>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</si>
  <si>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</si>
  <si>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</si>
  <si>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</si>
  <si>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</si>
  <si>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</si>
  <si>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</si>
  <si>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</si>
  <si>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</si>
  <si>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</si>
  <si>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</si>
  <si>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</si>
  <si>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</si>
  <si>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</si>
  <si>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</si>
  <si>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</si>
  <si>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</si>
  <si>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</si>
  <si>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</si>
  <si>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</si>
  <si>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</si>
  <si>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</si>
  <si>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</si>
  <si>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</si>
  <si>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</si>
  <si>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</si>
  <si>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</si>
  <si>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</si>
  <si>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</si>
  <si>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</si>
  <si>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</si>
  <si>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</si>
  <si>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</si>
  <si>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</si>
  <si>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</si>
  <si>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</si>
  <si>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</si>
  <si>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</si>
  <si>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</si>
  <si>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</si>
  <si>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</si>
  <si>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</si>
  <si>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</si>
  <si>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</si>
  <si>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</si>
  <si>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</si>
  <si>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</si>
  <si>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</si>
  <si>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</si>
  <si>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</si>
  <si>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</si>
  <si>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</si>
  <si>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</si>
  <si>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</si>
  <si>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</si>
  <si>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</si>
  <si>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</si>
  <si>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</si>
  <si>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</si>
  <si>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</si>
  <si>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</si>
  <si>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</si>
  <si>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</si>
  <si>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</si>
  <si>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</si>
  <si>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</si>
  <si>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</si>
  <si>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</si>
  <si>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</si>
  <si>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</si>
  <si>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</si>
  <si>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</si>
  <si>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</si>
  <si>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</si>
  <si>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</si>
  <si>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</si>
  <si>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</si>
  <si>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</si>
  <si>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</si>
  <si>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</si>
  <si>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</si>
  <si>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</si>
  <si>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</si>
  <si>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</si>
  <si>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</si>
  <si>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</si>
  <si>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</si>
  <si>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</si>
  <si>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</si>
  <si>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</si>
  <si>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</si>
  <si>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</si>
  <si>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</si>
  <si>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</si>
  <si>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</si>
  <si>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</si>
  <si>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</si>
  <si>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</si>
  <si>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</si>
  <si>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</si>
  <si>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</si>
  <si>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</si>
  <si>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</si>
  <si>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</si>
  <si>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</si>
  <si>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</si>
  <si>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</si>
  <si>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</si>
  <si>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</si>
  <si>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</si>
  <si>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</si>
  <si>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</si>
  <si>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</si>
  <si>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</si>
  <si>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</si>
  <si>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</si>
  <si>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</si>
  <si>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</si>
  <si>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</si>
  <si>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</si>
  <si>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</si>
  <si>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</si>
  <si>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</si>
  <si>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</si>
  <si>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</si>
  <si>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</si>
  <si>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</si>
  <si>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</si>
  <si>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</si>
  <si>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</si>
  <si>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</si>
  <si>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</si>
  <si>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</si>
  <si>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</si>
  <si>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</si>
  <si>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</si>
  <si>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</si>
  <si>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</si>
  <si>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</si>
  <si>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</si>
  <si>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</si>
  <si>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</si>
  <si>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</si>
  <si>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</si>
  <si>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</si>
  <si>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</si>
  <si>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</si>
  <si>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</si>
  <si>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</si>
  <si>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</si>
  <si>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</si>
  <si>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</si>
  <si>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</si>
  <si>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</si>
  <si>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</si>
  <si>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</si>
  <si>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</si>
  <si>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</si>
  <si>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</si>
  <si>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</si>
  <si>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</si>
  <si>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</si>
  <si>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</si>
  <si>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</si>
  <si>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</si>
  <si>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</si>
  <si>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</si>
  <si>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</si>
  <si>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</si>
  <si>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</si>
  <si>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</si>
  <si>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</si>
  <si>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</si>
  <si>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</si>
  <si>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</si>
  <si>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</si>
  <si>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</si>
  <si>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</si>
  <si>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</si>
  <si>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</si>
  <si>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</si>
  <si>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</si>
  <si>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</si>
  <si>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</si>
  <si>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</si>
  <si>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</si>
  <si>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</si>
  <si>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</si>
  <si>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</si>
  <si>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</si>
  <si>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</si>
  <si>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</si>
  <si>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</si>
  <si>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</si>
  <si>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</si>
  <si>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</si>
  <si>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</si>
  <si>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</si>
  <si>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</si>
  <si>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</si>
  <si>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</si>
  <si>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</si>
  <si>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</si>
  <si>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</si>
  <si>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</si>
  <si>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</si>
  <si>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</si>
  <si>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</si>
  <si>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</si>
  <si>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</si>
  <si>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</si>
  <si>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</si>
  <si>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</si>
  <si>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</si>
  <si>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</si>
  <si>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</si>
  <si>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</si>
  <si>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</si>
  <si>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</si>
  <si>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</si>
  <si>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</si>
  <si>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</si>
  <si>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</si>
  <si>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</si>
  <si>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</si>
  <si>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</si>
  <si>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</si>
  <si>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</si>
  <si>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</si>
  <si>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</si>
  <si>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</si>
  <si>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</si>
  <si>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</si>
  <si>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</si>
  <si>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</si>
  <si>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</si>
  <si>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</si>
  <si>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</si>
  <si>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</si>
  <si>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</si>
  <si>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</si>
  <si>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</si>
  <si>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</si>
  <si>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</si>
  <si>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</si>
  <si>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</si>
  <si>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</si>
  <si>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</si>
  <si>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</si>
  <si>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</si>
  <si>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</si>
  <si>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</si>
  <si>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</si>
  <si>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</si>
  <si>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</si>
  <si>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</si>
  <si>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</si>
  <si>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</si>
  <si>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</si>
  <si>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</si>
  <si>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</si>
  <si>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</si>
  <si>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</si>
  <si>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</si>
  <si>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</si>
  <si>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</si>
  <si>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</si>
  <si>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</si>
  <si>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</si>
  <si>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</si>
  <si>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</si>
  <si>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</si>
  <si>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</si>
  <si>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</si>
  <si>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</si>
  <si>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</si>
  <si>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</si>
  <si>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</si>
  <si>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</si>
  <si>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</si>
  <si>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</si>
  <si>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</si>
  <si>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</si>
  <si>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</si>
  <si>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</si>
  <si>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</si>
  <si>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</si>
  <si>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</si>
  <si>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</si>
  <si>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</si>
  <si>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</si>
  <si>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</si>
  <si>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</si>
  <si>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</si>
  <si>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</si>
  <si>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</si>
  <si>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</si>
  <si>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</si>
  <si>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</si>
  <si>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</si>
  <si>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</si>
  <si>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</si>
  <si>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</si>
  <si>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</si>
  <si>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</si>
  <si>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</si>
  <si>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</si>
  <si>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</si>
  <si>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</si>
  <si>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</si>
  <si>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</si>
  <si>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</si>
  <si>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</si>
  <si>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</si>
  <si>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</si>
  <si>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</si>
  <si>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</si>
  <si>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</si>
  <si>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</si>
  <si>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</si>
  <si>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</si>
  <si>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</si>
  <si>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</si>
  <si>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</si>
  <si>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</si>
  <si>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</si>
  <si>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</si>
  <si>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</si>
  <si>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</si>
  <si>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</si>
  <si>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</si>
  <si>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</si>
  <si>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</si>
  <si>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</si>
  <si>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</si>
  <si>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</si>
  <si>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</si>
  <si>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</si>
  <si>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</si>
  <si>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</si>
  <si>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</si>
  <si>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</si>
  <si>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</si>
  <si>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</si>
  <si>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</si>
  <si>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</si>
  <si>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</si>
  <si>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</si>
  <si>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</si>
  <si>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</si>
  <si>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</si>
  <si>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</si>
  <si>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</si>
  <si>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</si>
  <si>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</si>
  <si>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</si>
  <si>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</si>
  <si>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</si>
  <si>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</si>
  <si>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</si>
  <si>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</si>
  <si>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</si>
  <si>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</si>
  <si>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</si>
  <si>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</si>
  <si>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</si>
  <si>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</si>
  <si>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</si>
  <si>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</si>
  <si>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</si>
  <si>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</si>
  <si>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</si>
  <si>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</si>
  <si>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</si>
  <si>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</si>
  <si>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</si>
  <si>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</si>
  <si>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</si>
  <si>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</si>
  <si>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</si>
  <si>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</si>
  <si>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</si>
  <si>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</si>
  <si>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</si>
  <si>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</si>
  <si>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</si>
  <si>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</si>
  <si>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</si>
  <si>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</si>
  <si>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</si>
  <si>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</si>
  <si>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</si>
  <si>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</si>
  <si>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</si>
  <si>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</si>
  <si>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</si>
  <si>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</si>
  <si>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</si>
  <si>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</si>
  <si>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</si>
  <si>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</si>
  <si>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</si>
  <si>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</si>
  <si>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</si>
  <si>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</si>
  <si>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</si>
  <si>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</si>
  <si>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</si>
  <si>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</si>
  <si>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</si>
  <si>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</si>
  <si>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</si>
  <si>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</si>
  <si>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</si>
  <si>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</si>
  <si>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</si>
  <si>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</si>
  <si>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</si>
  <si>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</si>
  <si>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</si>
  <si>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</si>
  <si>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</si>
  <si>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</si>
  <si>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</si>
  <si>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</si>
  <si>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</si>
  <si>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</si>
  <si>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</si>
  <si>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</si>
  <si>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</si>
  <si>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</si>
  <si>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</si>
  <si>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</si>
  <si>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</si>
  <si>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</si>
  <si>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</si>
  <si>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</si>
  <si>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</si>
  <si>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</si>
  <si>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</si>
  <si>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</si>
  <si>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</si>
  <si>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</si>
  <si>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</si>
  <si>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</si>
  <si>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</si>
  <si>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</si>
  <si>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</si>
  <si>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</si>
  <si>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</si>
  <si>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</si>
  <si>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</si>
  <si>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</si>
  <si>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</si>
  <si>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</si>
  <si>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</si>
  <si>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</si>
  <si>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</si>
  <si>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</si>
  <si>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</si>
  <si>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</si>
  <si>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</si>
  <si>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</si>
  <si>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</si>
  <si>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</si>
  <si>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</si>
  <si>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</si>
  <si>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</si>
  <si>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</si>
  <si>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</si>
  <si>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</si>
  <si>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</si>
  <si>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</si>
  <si>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</si>
  <si>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</si>
  <si>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</si>
  <si>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</si>
  <si>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</si>
  <si>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</si>
  <si>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</si>
  <si>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</si>
  <si>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</si>
  <si>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</si>
  <si>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</si>
  <si>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</si>
  <si>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</si>
  <si>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</si>
  <si>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</si>
  <si>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</si>
  <si>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</si>
  <si>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</si>
  <si>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</si>
  <si>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</si>
  <si>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</si>
  <si>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</si>
  <si>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</si>
  <si>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</si>
  <si>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</si>
  <si>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</si>
  <si>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</si>
  <si>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</si>
  <si>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</si>
  <si>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</si>
  <si>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</si>
  <si>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</si>
  <si>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</si>
  <si>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</si>
  <si>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</si>
  <si>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</si>
  <si>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</si>
  <si>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</si>
  <si>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</si>
  <si>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</si>
  <si>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</si>
  <si>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</si>
  <si>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</si>
  <si>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</si>
  <si>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</si>
  <si>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</si>
  <si>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</si>
  <si>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</si>
  <si>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</si>
  <si>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</si>
  <si>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</si>
  <si>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</si>
  <si>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</si>
  <si>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</si>
  <si>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</si>
  <si>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</si>
  <si>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</si>
  <si>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</si>
  <si>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</si>
  <si>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</si>
  <si>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</si>
  <si>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</si>
  <si>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</si>
  <si>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</si>
  <si>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</si>
  <si>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</si>
  <si>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</si>
  <si>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</si>
  <si>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</si>
  <si>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</si>
  <si>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</si>
  <si>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</si>
  <si>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</si>
  <si>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</si>
  <si>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</si>
  <si>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</si>
  <si>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</si>
  <si>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</si>
  <si>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</si>
  <si>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</si>
  <si>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</si>
  <si>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</si>
  <si>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</si>
  <si>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</si>
  <si>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</si>
  <si>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</si>
  <si>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</si>
  <si>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</si>
  <si>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</si>
  <si>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</si>
  <si>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</si>
  <si>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</si>
  <si>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</si>
  <si>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</si>
  <si>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</si>
  <si>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</si>
  <si>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</si>
  <si>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</si>
  <si>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</si>
  <si>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</si>
  <si>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</si>
  <si>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</si>
  <si>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</si>
  <si>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</si>
  <si>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</si>
  <si>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</si>
  <si>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</si>
  <si>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</si>
  <si>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</si>
  <si>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</si>
  <si>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</si>
  <si>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</si>
  <si>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</si>
  <si>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</si>
  <si>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</si>
  <si>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</si>
  <si>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</si>
  <si>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</si>
  <si>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</si>
  <si>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</si>
  <si>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</si>
  <si>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</si>
  <si>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</si>
  <si>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</si>
  <si>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</si>
  <si>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</si>
  <si>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</si>
  <si>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</si>
  <si>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</si>
  <si>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</si>
  <si>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</si>
  <si>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</si>
  <si>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</si>
  <si>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</si>
  <si>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</si>
  <si>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</si>
  <si>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</si>
  <si>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</si>
  <si>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</si>
  <si>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</si>
  <si>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</si>
  <si>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</si>
  <si>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</si>
  <si>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</si>
  <si>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</si>
  <si>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</si>
  <si>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</si>
  <si>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</si>
  <si>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</si>
  <si>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</si>
  <si>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</si>
  <si>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</si>
  <si>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</si>
  <si>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</si>
  <si>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</si>
  <si>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</si>
  <si>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</si>
  <si>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</si>
  <si>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</si>
  <si>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</si>
  <si>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</si>
  <si>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</si>
  <si>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</si>
  <si>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</si>
  <si>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</si>
  <si>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</si>
  <si>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</si>
  <si>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</si>
  <si>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</si>
  <si>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</si>
  <si>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</si>
  <si>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</si>
  <si>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</si>
  <si>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</si>
  <si>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</si>
  <si>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</si>
  <si>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</si>
  <si>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</si>
  <si>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</si>
  <si>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</si>
  <si>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</si>
  <si>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</si>
  <si>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</si>
  <si>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</si>
  <si>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</si>
  <si>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</si>
  <si>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</si>
  <si>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</si>
  <si>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</si>
  <si>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</si>
  <si>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</si>
  <si>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</si>
  <si>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</si>
  <si>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</si>
  <si>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</si>
  <si>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</si>
  <si>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</si>
  <si>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</si>
  <si>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</si>
  <si>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</si>
  <si>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</si>
  <si>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</si>
  <si>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</si>
  <si>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</si>
  <si>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</si>
  <si>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</si>
  <si>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</si>
  <si>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</si>
  <si>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</si>
  <si>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</si>
  <si>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</si>
  <si>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</si>
  <si>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</si>
  <si>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</si>
  <si>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</si>
  <si>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</si>
  <si>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</si>
  <si>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</si>
  <si>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</si>
  <si>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</si>
  <si>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</si>
  <si>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</si>
  <si>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</si>
  <si>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</si>
  <si>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</si>
  <si>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</si>
  <si>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</si>
  <si>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</si>
  <si>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</si>
  <si>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</si>
  <si>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</si>
  <si>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</si>
  <si>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</si>
  <si>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</si>
  <si>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</si>
  <si>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</si>
  <si>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</si>
  <si>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</si>
  <si>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</si>
  <si>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</si>
  <si>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</si>
  <si>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</si>
  <si>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</si>
  <si>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</si>
  <si>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</si>
  <si>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</si>
  <si>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</si>
  <si>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</si>
  <si>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</si>
  <si>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</si>
  <si>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</si>
  <si>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</si>
  <si>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</si>
  <si>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</si>
  <si>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</si>
  <si>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</si>
  <si>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</si>
  <si>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</si>
  <si>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</si>
  <si>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</si>
  <si>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</si>
  <si>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</si>
  <si>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</si>
  <si>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</si>
  <si>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</si>
  <si>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</si>
  <si>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</si>
  <si>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</si>
  <si>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</si>
  <si>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</si>
  <si>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</si>
  <si>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</si>
  <si>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</si>
  <si>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</si>
  <si>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</si>
  <si>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</si>
  <si>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</si>
  <si>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</si>
  <si>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</si>
  <si>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</si>
  <si>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</si>
  <si>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</si>
  <si>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</si>
  <si>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</si>
  <si>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</si>
  <si>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</si>
  <si>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</si>
  <si>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</si>
  <si>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</si>
  <si>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</si>
  <si>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</si>
  <si>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</si>
  <si>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</si>
  <si>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</si>
  <si>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</si>
  <si>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</si>
  <si>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</si>
  <si>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</si>
  <si>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</si>
  <si>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</si>
  <si>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</si>
  <si>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</si>
  <si>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</si>
  <si>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</si>
  <si>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</si>
  <si>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</si>
  <si>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</si>
  <si>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</si>
  <si>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</si>
  <si>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</si>
  <si>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</si>
  <si>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</si>
  <si>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</si>
  <si>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</si>
  <si>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</si>
  <si>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</si>
  <si>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</si>
  <si>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</si>
  <si>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</si>
  <si>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</si>
  <si>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</si>
  <si>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</si>
  <si>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</si>
  <si>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</si>
  <si>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</si>
  <si>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</si>
  <si>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</si>
  <si>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</si>
  <si>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</si>
  <si>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</si>
  <si>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</si>
  <si>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</si>
  <si>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</si>
  <si>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</si>
  <si>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</si>
  <si>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</si>
  <si>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</si>
  <si>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</si>
  <si>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</si>
  <si>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</si>
  <si>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</si>
  <si>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</si>
  <si>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</si>
  <si>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</si>
  <si>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</si>
  <si>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</si>
  <si>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</si>
  <si>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</si>
  <si>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</si>
  <si>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</si>
  <si>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</si>
  <si>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</si>
  <si>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</si>
  <si>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</si>
  <si>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</si>
  <si>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</si>
  <si>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</si>
  <si>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</si>
  <si>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</si>
  <si>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</si>
  <si>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</si>
  <si>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</si>
  <si>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</si>
  <si>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</si>
  <si>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</si>
  <si>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</si>
  <si>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</si>
  <si>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</si>
  <si>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</si>
  <si>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</si>
  <si>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</si>
  <si>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</si>
  <si>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</si>
  <si>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</si>
  <si>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</si>
  <si>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</si>
  <si>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</si>
  <si>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</si>
  <si>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</si>
  <si>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</si>
  <si>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</si>
  <si>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</si>
  <si>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</si>
  <si>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</si>
  <si>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</si>
  <si>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</si>
  <si>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</si>
  <si>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</si>
  <si>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</si>
  <si>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</si>
  <si>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</si>
  <si>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</si>
  <si>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</si>
  <si>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</si>
  <si>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</si>
  <si>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</si>
  <si>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</si>
  <si>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</si>
  <si>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</si>
  <si>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</si>
  <si>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</si>
  <si>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</si>
  <si>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</si>
  <si>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</si>
  <si>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</si>
  <si>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</si>
  <si>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</si>
  <si>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</si>
  <si>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</si>
  <si>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</si>
  <si>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</si>
  <si>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</si>
  <si>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</si>
  <si>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</si>
  <si>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</si>
  <si>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</si>
  <si>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</si>
  <si>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</si>
  <si>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</si>
  <si>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</si>
  <si>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</si>
  <si>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</si>
  <si>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</si>
  <si>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</si>
  <si>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</si>
  <si>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</si>
  <si>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</si>
  <si>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</si>
  <si>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</si>
  <si>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</si>
  <si>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</si>
  <si>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</si>
  <si>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</si>
  <si>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</si>
  <si>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</si>
  <si>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</si>
  <si>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</si>
  <si>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</si>
  <si>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</si>
  <si>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</si>
  <si>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</si>
  <si>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</si>
  <si>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</si>
  <si>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</si>
  <si>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</si>
  <si>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</si>
  <si>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</si>
  <si>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</si>
  <si>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</si>
  <si>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</si>
  <si>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</si>
  <si>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</si>
  <si>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</si>
  <si>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</si>
  <si>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</si>
  <si>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</si>
  <si>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</si>
  <si>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</si>
  <si>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</si>
  <si>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</si>
  <si>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</si>
  <si>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</si>
  <si>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</si>
  <si>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</si>
  <si>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</si>
  <si>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</si>
  <si>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</si>
  <si>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</si>
  <si>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</si>
  <si>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</si>
  <si>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</si>
  <si>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</si>
  <si>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</si>
  <si>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</si>
  <si>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</si>
  <si>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</si>
  <si>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</si>
  <si>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</si>
  <si>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</si>
  <si>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</si>
  <si>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</si>
  <si>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</si>
  <si>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</si>
  <si>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</si>
  <si>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</si>
  <si>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</si>
  <si>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</si>
  <si>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</si>
  <si>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</si>
  <si>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</si>
  <si>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</si>
  <si>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</si>
  <si>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</si>
  <si>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</si>
  <si>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</si>
  <si>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</si>
  <si>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</si>
  <si>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</si>
  <si>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</si>
  <si>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</si>
  <si>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</si>
  <si>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</si>
  <si>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</si>
  <si>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</si>
  <si>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</si>
  <si>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</si>
  <si>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</si>
  <si>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</si>
  <si>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</si>
  <si>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</si>
  <si>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</si>
  <si>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</si>
  <si>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</si>
  <si>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</si>
  <si>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</si>
  <si>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</si>
  <si>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</si>
  <si>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</si>
  <si>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</si>
  <si>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</si>
  <si>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</si>
  <si>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</si>
  <si>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</si>
  <si>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</si>
  <si>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</si>
  <si>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</si>
  <si>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</si>
  <si>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</si>
  <si>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</si>
  <si>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</si>
  <si>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</si>
  <si>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</si>
  <si>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</si>
  <si>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</si>
  <si>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</si>
  <si>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</si>
  <si>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</si>
  <si>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</si>
  <si>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</si>
  <si>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</si>
  <si>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</si>
  <si>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</si>
  <si>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</si>
  <si>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</si>
  <si>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</si>
  <si>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</si>
  <si>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</si>
  <si>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</si>
  <si>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</si>
  <si>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</si>
  <si>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</si>
  <si>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</si>
  <si>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</si>
  <si>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</si>
  <si>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</si>
  <si>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</si>
  <si>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</si>
  <si>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</si>
  <si>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</si>
  <si>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</si>
  <si>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</si>
  <si>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</si>
  <si>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</si>
  <si>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</si>
  <si>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</si>
  <si>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</si>
  <si>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</si>
  <si>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</si>
  <si>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</si>
  <si>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</si>
  <si>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</si>
  <si>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</si>
  <si>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</si>
  <si>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</si>
  <si>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</si>
  <si>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</si>
  <si>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</si>
  <si>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</si>
  <si>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</si>
  <si>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</si>
  <si>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</si>
  <si>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</si>
  <si>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</si>
  <si>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</si>
  <si>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</si>
  <si>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</si>
  <si>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</si>
  <si>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</si>
  <si>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</si>
  <si>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</si>
  <si>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</si>
  <si>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</si>
  <si>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</si>
  <si>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</si>
  <si>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</si>
  <si>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</si>
  <si>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</si>
  <si>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</si>
  <si>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</si>
  <si>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</si>
  <si>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</si>
  <si>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</si>
  <si>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</si>
  <si>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</si>
  <si>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</si>
  <si>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</si>
  <si>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</si>
  <si>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</si>
  <si>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</si>
  <si>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</si>
  <si>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</si>
  <si>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</si>
  <si>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</si>
  <si>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</si>
  <si>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</si>
  <si>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</si>
  <si>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</si>
  <si>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</si>
  <si>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</si>
  <si>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</si>
  <si>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</si>
  <si>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</si>
  <si>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</si>
  <si>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</si>
  <si>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</si>
  <si>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</si>
  <si>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</si>
  <si>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</si>
  <si>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</si>
  <si>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</si>
  <si>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</si>
  <si>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</si>
  <si>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</si>
  <si>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</si>
  <si>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</si>
  <si>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</si>
  <si>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</si>
  <si>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</si>
  <si>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</si>
  <si>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</si>
  <si>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</si>
  <si>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</si>
  <si>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</si>
  <si>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</si>
  <si>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</si>
  <si>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</si>
  <si>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</si>
  <si>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</si>
  <si>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</si>
  <si>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</si>
  <si>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</si>
  <si>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</si>
  <si>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</si>
  <si>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</si>
  <si>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</si>
  <si>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</si>
  <si>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</si>
  <si>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</si>
  <si>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</si>
  <si>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</si>
  <si>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</si>
  <si>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</si>
  <si>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</si>
  <si>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</si>
  <si>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</si>
  <si>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</si>
  <si>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</si>
  <si>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</si>
  <si>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</si>
  <si>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</si>
  <si>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</si>
  <si>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</si>
  <si>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</si>
  <si>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</si>
  <si>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</si>
  <si>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</si>
  <si>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</si>
  <si>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</si>
  <si>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</si>
  <si>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</si>
  <si>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</si>
  <si>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</si>
  <si>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</si>
  <si>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</si>
  <si>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</si>
  <si>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</si>
  <si>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</si>
  <si>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</si>
  <si>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</si>
  <si>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</si>
  <si>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</si>
  <si>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</si>
  <si>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</si>
  <si>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</si>
  <si>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</si>
  <si>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</si>
  <si>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</si>
  <si>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</si>
  <si>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</si>
  <si>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</si>
  <si>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</si>
  <si>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</si>
  <si>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</si>
  <si>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</si>
  <si>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</si>
  <si>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</si>
  <si>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</si>
  <si>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</si>
  <si>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</si>
  <si>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</si>
  <si>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</si>
  <si>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</si>
  <si>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</si>
  <si>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</si>
  <si>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</si>
  <si>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</si>
  <si>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</si>
  <si>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</si>
  <si>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</si>
  <si>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</si>
  <si>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</si>
  <si>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</si>
  <si>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</si>
  <si>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</si>
  <si>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</si>
  <si>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</si>
  <si>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</si>
  <si>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</si>
  <si>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</si>
  <si>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</si>
  <si>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</si>
  <si>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</si>
  <si>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</si>
  <si>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</si>
  <si>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</si>
  <si>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</si>
  <si>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</si>
  <si>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</si>
  <si>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</si>
  <si>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</si>
  <si>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</si>
  <si>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</si>
  <si>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</si>
  <si>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</si>
  <si>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</si>
  <si>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</si>
  <si>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</si>
  <si>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</si>
  <si>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</si>
  <si>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</si>
  <si>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</si>
  <si>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</si>
  <si>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</si>
  <si>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</si>
  <si>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</si>
  <si>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</si>
  <si>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</si>
  <si>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</si>
  <si>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</si>
  <si>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</si>
  <si>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</si>
  <si>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</si>
  <si>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</si>
  <si>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</si>
  <si>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</si>
  <si>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</si>
  <si>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</si>
  <si>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</si>
  <si>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</si>
  <si>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</si>
  <si>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</si>
  <si>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</si>
  <si>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</si>
  <si>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</si>
  <si>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</si>
  <si>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</si>
  <si>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</si>
  <si>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</si>
  <si>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</si>
  <si>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</si>
  <si>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</si>
  <si>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</si>
  <si>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</si>
  <si>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</si>
  <si>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</si>
  <si>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</si>
  <si>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</si>
  <si>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</si>
  <si>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</si>
  <si>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</si>
  <si>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</si>
  <si>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</si>
  <si>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</si>
  <si>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</si>
  <si>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</si>
  <si>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</si>
  <si>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</si>
  <si>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</si>
  <si>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</si>
  <si>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</si>
  <si>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</si>
  <si>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</si>
  <si>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</si>
  <si>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</si>
  <si>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</si>
  <si>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</si>
  <si>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</si>
  <si>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</si>
  <si>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</si>
  <si>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</si>
  <si>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</si>
  <si>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</si>
  <si>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</si>
  <si>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</si>
  <si>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</si>
  <si>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</si>
  <si>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</si>
  <si>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</si>
  <si>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</si>
  <si>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</si>
  <si>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</si>
  <si>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</si>
  <si>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</si>
  <si>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</si>
  <si>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</si>
  <si>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</si>
  <si>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</si>
  <si>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</si>
  <si>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</si>
  <si>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</si>
  <si>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</si>
  <si>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</si>
  <si>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</si>
  <si>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</si>
  <si>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</si>
  <si>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</si>
  <si>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</si>
  <si>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</si>
  <si>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</si>
  <si>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</si>
  <si>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</si>
  <si>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</si>
  <si>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</si>
  <si>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</si>
  <si>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</si>
  <si>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</si>
  <si>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</si>
  <si>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</si>
  <si>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</si>
  <si>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</si>
  <si>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</si>
  <si>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</si>
  <si>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</si>
  <si>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</si>
  <si>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</si>
  <si>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</si>
  <si>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</si>
  <si>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</si>
  <si>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</si>
  <si>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</si>
  <si>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</si>
  <si>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</si>
  <si>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</si>
  <si>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</si>
  <si>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</si>
  <si>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</si>
  <si>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</si>
  <si>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</si>
  <si>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</si>
  <si>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</si>
  <si>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</si>
  <si>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</si>
  <si>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</si>
  <si>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</si>
  <si>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</si>
  <si>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</si>
  <si>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</si>
  <si>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</si>
  <si>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</si>
  <si>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</si>
  <si>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</si>
  <si>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</si>
  <si>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</si>
  <si>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</si>
  <si>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</si>
  <si>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</si>
  <si>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</si>
  <si>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</si>
  <si>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</si>
  <si>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</si>
  <si>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</si>
  <si>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</si>
  <si>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</si>
  <si>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</si>
  <si>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</si>
  <si>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</si>
  <si>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</si>
  <si>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</si>
  <si>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</si>
  <si>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</si>
  <si>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</si>
  <si>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</si>
  <si>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</si>
  <si>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</si>
  <si>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</si>
  <si>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</si>
  <si>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</si>
  <si>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</si>
  <si>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</si>
  <si>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</si>
  <si>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</si>
  <si>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</si>
  <si>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</si>
  <si>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</si>
  <si>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</si>
  <si>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</si>
  <si>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</si>
  <si>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</si>
  <si>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</si>
  <si>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</si>
  <si>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</si>
  <si>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</si>
  <si>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</si>
  <si>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</si>
  <si>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</si>
  <si>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</si>
  <si>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</si>
  <si>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</si>
  <si>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</si>
  <si>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</si>
  <si>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</si>
  <si>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</si>
  <si>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</si>
  <si>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</si>
  <si>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</si>
  <si>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</si>
  <si>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</si>
  <si>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</si>
  <si>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</si>
  <si>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</si>
  <si>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</si>
  <si>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</si>
  <si>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</si>
  <si>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</si>
  <si>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</si>
  <si>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</si>
  <si>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</si>
  <si>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</si>
  <si>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</si>
  <si>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</si>
  <si>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</si>
  <si>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</si>
  <si>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</si>
  <si>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</si>
  <si>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</si>
  <si>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</si>
  <si>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</si>
  <si>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</si>
  <si>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</si>
  <si>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</si>
  <si>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</si>
  <si>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</si>
  <si>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</si>
  <si>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</si>
  <si>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</si>
  <si>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</si>
  <si>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</si>
  <si>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</si>
  <si>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</si>
  <si>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</si>
  <si>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</si>
  <si>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</si>
  <si>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</si>
  <si>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</si>
  <si>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</si>
  <si>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</si>
  <si>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</si>
  <si>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</si>
  <si>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</si>
  <si>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</si>
  <si>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</si>
  <si>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</si>
  <si>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</si>
  <si>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</si>
  <si>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</si>
  <si>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</si>
  <si>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</si>
  <si>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</si>
  <si>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</si>
  <si>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</si>
  <si>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</si>
  <si>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</si>
  <si>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</si>
  <si>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</si>
  <si>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</si>
  <si>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</si>
  <si>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</si>
  <si>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</si>
  <si>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</si>
  <si>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</si>
  <si>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</si>
  <si>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</si>
  <si>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</si>
  <si>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</si>
  <si>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</si>
  <si>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</si>
  <si>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</si>
  <si>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</si>
  <si>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</si>
  <si>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</si>
  <si>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</si>
  <si>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</si>
  <si>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</si>
  <si>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</si>
  <si>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</si>
  <si>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</si>
  <si>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</si>
  <si>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</si>
  <si>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</si>
  <si>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</si>
  <si>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</si>
  <si>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</si>
  <si>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</si>
  <si>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</si>
  <si>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</si>
  <si>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</si>
  <si>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</si>
  <si>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</si>
  <si>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</si>
  <si>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</si>
  <si>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</si>
  <si>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</si>
  <si>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</si>
  <si>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</si>
  <si>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</si>
  <si>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</si>
  <si>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</si>
  <si>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</si>
  <si>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</si>
  <si>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</si>
  <si>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</si>
  <si>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</si>
  <si>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</si>
  <si>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</si>
  <si>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</si>
  <si>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</si>
  <si>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</si>
  <si>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</si>
  <si>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</si>
  <si>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</si>
  <si>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</si>
  <si>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</si>
  <si>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</si>
  <si>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</si>
  <si>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</si>
  <si>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</si>
  <si>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</si>
  <si>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</si>
  <si>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</si>
  <si>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</si>
  <si>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</si>
  <si>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</si>
  <si>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</si>
  <si>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</si>
  <si>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</si>
  <si>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</si>
  <si>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</si>
  <si>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</si>
  <si>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</si>
  <si>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</si>
  <si>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</si>
  <si>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</si>
  <si>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</si>
  <si>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</si>
  <si>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</si>
  <si>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</si>
  <si>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</si>
  <si>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</si>
  <si>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</si>
  <si>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</si>
  <si>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</si>
  <si>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</si>
  <si>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</si>
  <si>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</si>
  <si>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</si>
  <si>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</si>
  <si>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</si>
  <si>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</si>
  <si>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</si>
  <si>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</si>
  <si>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</si>
  <si>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</si>
  <si>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</si>
  <si>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</si>
  <si>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</si>
  <si>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</si>
  <si>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</si>
  <si>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</si>
  <si>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</si>
  <si>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</si>
  <si>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</si>
  <si>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</si>
  <si>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</si>
  <si>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</si>
  <si>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</si>
  <si>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</si>
  <si>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</si>
  <si>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</si>
  <si>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</si>
  <si>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</si>
  <si>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</si>
  <si>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</si>
  <si>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</si>
  <si>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</si>
  <si>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</si>
  <si>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</si>
  <si>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</si>
  <si>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</si>
  <si>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</si>
  <si>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</si>
  <si>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</si>
  <si>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</si>
  <si>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</si>
  <si>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</si>
  <si>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</si>
  <si>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</si>
  <si>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</si>
  <si>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</si>
  <si>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</si>
  <si>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</si>
  <si>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</si>
  <si>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</si>
  <si>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</si>
  <si>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</si>
  <si>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</si>
  <si>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</si>
  <si>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</si>
  <si>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</si>
  <si>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</si>
  <si>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</si>
  <si>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</si>
  <si>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</si>
  <si>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</si>
  <si>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</si>
  <si>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</si>
  <si>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</si>
  <si>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</si>
  <si>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</si>
  <si>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</si>
  <si>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</si>
  <si>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</si>
  <si>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</si>
  <si>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</si>
  <si>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</si>
  <si>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</si>
  <si>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</si>
  <si>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</si>
  <si>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</si>
  <si>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</si>
  <si>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</si>
  <si>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</si>
  <si>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</si>
  <si>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</si>
  <si>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</si>
  <si>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</si>
  <si>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</si>
  <si>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</si>
  <si>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</si>
  <si>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</si>
  <si>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</si>
  <si>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</si>
  <si>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</si>
  <si>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</si>
  <si>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</si>
  <si>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</si>
  <si>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</si>
  <si>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</si>
  <si>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</si>
  <si>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</si>
  <si>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</si>
  <si>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</si>
  <si>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</si>
  <si>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</si>
  <si>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</si>
  <si>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</si>
  <si>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</si>
  <si>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</si>
  <si>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</si>
  <si>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</si>
  <si>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</si>
  <si>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</si>
  <si>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</si>
  <si>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</si>
  <si>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</si>
  <si>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</si>
  <si>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</si>
  <si>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</si>
  <si>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</si>
  <si>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</si>
  <si>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</si>
  <si>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</si>
  <si>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</si>
  <si>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</si>
  <si>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</si>
  <si>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</si>
  <si>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</si>
  <si>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</si>
  <si>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</si>
  <si>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</si>
  <si>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</si>
  <si>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</si>
  <si>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</si>
  <si>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</si>
  <si>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</si>
  <si>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</si>
  <si>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</si>
  <si>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</si>
  <si>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</si>
  <si>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</si>
  <si>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</si>
  <si>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</si>
  <si>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</si>
  <si>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</si>
  <si>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</si>
  <si>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</si>
  <si>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</si>
  <si>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</si>
  <si>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</si>
  <si>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</si>
  <si>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</si>
  <si>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</si>
  <si>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</si>
  <si>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</si>
  <si>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</si>
  <si>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</si>
  <si>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</si>
  <si>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</si>
  <si>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</si>
  <si>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</si>
  <si>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</si>
  <si>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</si>
  <si>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</si>
  <si>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</si>
  <si>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</si>
  <si>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</si>
  <si>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</si>
  <si>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</si>
  <si>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</si>
  <si>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</si>
  <si>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</si>
  <si>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</si>
  <si>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</si>
  <si>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</si>
  <si>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</si>
  <si>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</si>
  <si>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</si>
  <si>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</si>
  <si>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</si>
  <si>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</si>
  <si>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</si>
  <si>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</si>
  <si>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</si>
  <si>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</si>
  <si>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</si>
  <si>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</si>
  <si>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</si>
  <si>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</si>
  <si>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</si>
  <si>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</si>
  <si>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</si>
  <si>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</si>
  <si>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</si>
  <si>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</si>
  <si>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</si>
  <si>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</si>
  <si>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</si>
  <si>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</si>
  <si>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</si>
  <si>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</si>
  <si>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</si>
  <si>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</si>
  <si>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</si>
  <si>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</si>
  <si>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</si>
  <si>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</si>
  <si>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</si>
  <si>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</si>
  <si>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</si>
  <si>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</si>
  <si>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</si>
  <si>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</si>
  <si>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</si>
  <si>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</si>
  <si>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</si>
  <si>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</si>
  <si>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</si>
  <si>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</si>
  <si>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</si>
  <si>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</si>
  <si>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</si>
  <si>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</si>
  <si>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</si>
  <si>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</si>
  <si>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</si>
  <si>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</si>
  <si>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</si>
  <si>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</si>
  <si>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</si>
  <si>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</si>
  <si>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</si>
  <si>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</si>
  <si>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</si>
  <si>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</si>
  <si>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</si>
  <si>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</si>
  <si>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</si>
  <si>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</si>
  <si>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</si>
  <si>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</si>
  <si>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</si>
  <si>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</si>
  <si>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</si>
  <si>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</si>
  <si>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</si>
  <si>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</si>
  <si>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</si>
  <si>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</si>
  <si>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</si>
  <si>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</si>
  <si>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</si>
  <si>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</si>
  <si>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</si>
  <si>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</si>
  <si>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</si>
  <si>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</si>
  <si>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</si>
  <si>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</si>
  <si>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</si>
  <si>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</si>
  <si>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</si>
  <si>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</si>
  <si>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</si>
  <si>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</si>
  <si>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</si>
  <si>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</si>
  <si>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</si>
  <si>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</si>
  <si>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</si>
  <si>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</si>
  <si>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</si>
  <si>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</si>
  <si>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</si>
  <si>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</si>
  <si>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</si>
  <si>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</si>
  <si>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</si>
  <si>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</si>
  <si>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</si>
  <si>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</si>
  <si>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</si>
  <si>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</si>
  <si>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</si>
  <si>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</si>
  <si>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</si>
  <si>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</si>
  <si>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</si>
  <si>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</si>
  <si>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</si>
  <si>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</si>
  <si>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</si>
  <si>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</si>
  <si>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</si>
  <si>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</si>
  <si>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</si>
  <si>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</si>
  <si>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</si>
  <si>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</si>
  <si>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</si>
  <si>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</si>
  <si>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</si>
  <si>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</si>
  <si>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</si>
  <si>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</si>
  <si>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</si>
  <si>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</si>
  <si>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</si>
  <si>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</si>
  <si>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</si>
  <si>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</si>
  <si>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</si>
  <si>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</si>
  <si>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</si>
  <si>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</si>
  <si>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</si>
  <si>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</si>
  <si>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</si>
  <si>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</si>
  <si>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</si>
  <si>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</si>
  <si>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</si>
  <si>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</si>
  <si>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</si>
  <si>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</si>
  <si>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</si>
  <si>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</si>
  <si>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</si>
  <si>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</si>
  <si>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</si>
  <si>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</si>
  <si>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</si>
  <si>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</si>
  <si>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</si>
  <si>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</si>
  <si>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</si>
  <si>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</si>
  <si>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</si>
  <si>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</si>
  <si>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</si>
  <si>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</si>
  <si>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</si>
  <si>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</si>
  <si>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</si>
  <si>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</si>
  <si>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</si>
  <si>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</si>
  <si>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</si>
  <si>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</si>
  <si>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</si>
  <si>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</si>
  <si>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</si>
  <si>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</si>
  <si>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</si>
  <si>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</si>
  <si>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</si>
  <si>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</si>
  <si>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</si>
  <si>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</si>
  <si>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</si>
  <si>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</si>
  <si>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</si>
  <si>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</si>
  <si>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</si>
  <si>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</si>
  <si>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</si>
  <si>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</si>
  <si>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</si>
  <si>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</si>
  <si>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</si>
  <si>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</si>
  <si>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</si>
  <si>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</si>
  <si>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</si>
  <si>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</si>
  <si>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</si>
  <si>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</si>
  <si>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</si>
  <si>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</si>
  <si>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</si>
  <si>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</si>
  <si>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</si>
  <si>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</si>
  <si>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</si>
  <si>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</si>
  <si>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</si>
  <si>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</si>
  <si>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</si>
  <si>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</si>
  <si>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</si>
  <si>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</si>
  <si>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</si>
  <si>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</si>
  <si>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</si>
  <si>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</si>
  <si>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</si>
  <si>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</si>
  <si>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</si>
  <si>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</si>
  <si>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</si>
  <si>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</si>
  <si>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</si>
  <si>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</si>
  <si>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</si>
  <si>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</si>
  <si>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</si>
  <si>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</si>
  <si>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</si>
  <si>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</si>
  <si>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</si>
  <si>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</si>
  <si>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</si>
  <si>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</si>
  <si>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</si>
  <si>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</si>
  <si>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</si>
  <si>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</si>
  <si>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</si>
  <si>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</si>
  <si>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</si>
  <si>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</si>
  <si>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</si>
  <si>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</si>
  <si>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</si>
  <si>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</si>
  <si>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</si>
  <si>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</si>
  <si>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</si>
  <si>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</si>
  <si>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</si>
  <si>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</si>
  <si>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</si>
  <si>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</si>
  <si>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</si>
  <si>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</si>
  <si>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</si>
  <si>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</si>
  <si>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</si>
  <si>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</si>
  <si>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</si>
  <si>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</si>
  <si>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</si>
  <si>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</si>
  <si>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</si>
  <si>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</si>
  <si>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</si>
  <si>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</si>
  <si>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</si>
  <si>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</si>
  <si>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</si>
  <si>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</si>
  <si>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</si>
  <si>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</si>
  <si>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</si>
  <si>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</si>
  <si>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</si>
  <si>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</si>
  <si>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</si>
  <si>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</si>
  <si>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</si>
  <si>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</si>
  <si>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</si>
  <si>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</si>
  <si>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</si>
  <si>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</si>
  <si>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</si>
  <si>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</si>
  <si>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</si>
  <si>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</si>
  <si>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</si>
  <si>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</si>
  <si>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</si>
  <si>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</si>
  <si>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</si>
  <si>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</si>
  <si>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</si>
  <si>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</si>
  <si>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</si>
  <si>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</si>
  <si>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</si>
  <si>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</si>
  <si>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</si>
  <si>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</si>
  <si>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</si>
  <si>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</si>
  <si>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</si>
  <si>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</si>
  <si>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</si>
  <si>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</si>
  <si>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</si>
  <si>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</si>
  <si>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</si>
  <si>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</si>
  <si>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</si>
  <si>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</si>
  <si>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</si>
  <si>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</si>
  <si>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</si>
  <si>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</si>
  <si>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</si>
  <si>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</si>
  <si>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</si>
  <si>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</si>
  <si>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</si>
  <si>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</si>
  <si>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</si>
  <si>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</si>
  <si>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</si>
  <si>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</si>
  <si>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</si>
  <si>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</si>
  <si>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</si>
  <si>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</si>
  <si>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</si>
  <si>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</si>
  <si>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</si>
  <si>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</si>
  <si>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</si>
  <si>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</si>
  <si>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</si>
  <si>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</si>
  <si>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</si>
  <si>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</si>
  <si>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</si>
  <si>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</si>
  <si>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</si>
  <si>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</si>
  <si>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</si>
  <si>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</si>
  <si>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</si>
  <si>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</si>
  <si>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</si>
  <si>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</si>
  <si>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</si>
  <si>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</si>
  <si>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</si>
  <si>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</si>
  <si>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</si>
  <si>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</si>
  <si>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</si>
  <si>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</si>
  <si>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</si>
  <si>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</si>
  <si>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</si>
  <si>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</si>
  <si>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</si>
  <si>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</si>
  <si>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</si>
  <si>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</si>
  <si>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</si>
  <si>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</si>
  <si>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</si>
  <si>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</si>
  <si>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</si>
  <si>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</si>
  <si>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</si>
  <si>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</si>
  <si>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</si>
  <si>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</si>
  <si>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</si>
  <si>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</si>
  <si>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</si>
  <si>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</si>
  <si>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</si>
  <si>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</si>
  <si>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</si>
  <si>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</si>
  <si>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</si>
  <si>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</si>
  <si>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</si>
  <si>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</si>
  <si>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</si>
  <si>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</si>
  <si>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</si>
  <si>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</si>
  <si>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</si>
  <si>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</si>
  <si>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</si>
  <si>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</si>
  <si>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</si>
  <si>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</si>
  <si>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</si>
  <si>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</si>
  <si>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</si>
  <si>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</si>
  <si>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</si>
  <si>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</si>
  <si>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</si>
  <si>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</si>
  <si>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</si>
  <si>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</si>
  <si>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</si>
  <si>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</si>
  <si>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</si>
  <si>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</si>
  <si>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</si>
  <si>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</si>
  <si>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</si>
  <si>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</si>
  <si>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</si>
  <si>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</si>
  <si>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</si>
  <si>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</si>
  <si>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</si>
  <si>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</si>
  <si>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</si>
  <si>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</si>
  <si>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</si>
  <si>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</si>
  <si>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</si>
  <si>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</si>
  <si>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</si>
  <si>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</si>
  <si>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</si>
  <si>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</si>
  <si>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</si>
  <si>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</si>
  <si>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</si>
  <si>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</si>
  <si>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</si>
  <si>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</si>
  <si>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</si>
  <si>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</si>
  <si>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</si>
  <si>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</si>
  <si>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</si>
  <si>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</si>
  <si>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</si>
  <si>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</si>
  <si>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</si>
  <si>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</si>
  <si>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</si>
  <si>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</si>
  <si>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</si>
  <si>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</si>
  <si>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</si>
  <si>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</si>
  <si>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</si>
  <si>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</si>
  <si>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</si>
  <si>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</si>
  <si>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</si>
  <si>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</si>
  <si>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</si>
  <si>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</si>
  <si>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</si>
  <si>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</si>
  <si>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</si>
  <si>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</si>
  <si>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</si>
  <si>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</si>
  <si>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</si>
  <si>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</si>
  <si>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</si>
  <si>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</si>
  <si>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</si>
  <si>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</si>
  <si>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</si>
  <si>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</si>
  <si>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</si>
  <si>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</si>
  <si>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</si>
  <si>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</si>
  <si>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</si>
  <si>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</si>
  <si>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</si>
  <si>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</si>
  <si>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</si>
  <si>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</si>
  <si>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</si>
  <si>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</si>
  <si>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</si>
  <si>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</si>
  <si>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</si>
  <si>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</si>
  <si>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</si>
  <si>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</si>
  <si>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</si>
  <si>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</si>
  <si>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</si>
  <si>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</si>
  <si>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</si>
  <si>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</si>
  <si>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</si>
  <si>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</si>
  <si>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</si>
  <si>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</si>
  <si>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</si>
  <si>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</si>
  <si>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</si>
  <si>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</si>
  <si>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</si>
  <si>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</si>
  <si>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</si>
  <si>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</si>
  <si>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</si>
  <si>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</si>
  <si>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</si>
  <si>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</si>
  <si>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</si>
  <si>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</si>
  <si>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</si>
  <si>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</si>
  <si>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</si>
  <si>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</si>
  <si>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</si>
  <si>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</si>
  <si>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</si>
  <si>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</si>
  <si>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</si>
  <si>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</si>
  <si>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</si>
  <si>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</si>
  <si>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</si>
  <si>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</si>
  <si>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</si>
  <si>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</si>
  <si>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</si>
  <si>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</si>
  <si>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</si>
  <si>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</si>
  <si>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</si>
  <si>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</si>
  <si>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</si>
  <si>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</si>
  <si>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</si>
  <si>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</si>
  <si>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</si>
  <si>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</si>
  <si>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</si>
  <si>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</si>
  <si>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</si>
  <si>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</si>
  <si>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</si>
  <si>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</si>
  <si>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</si>
  <si>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</si>
  <si>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</si>
  <si>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</si>
  <si>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</si>
  <si>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</si>
  <si>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</si>
  <si>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</si>
  <si>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</si>
  <si>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</si>
  <si>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</si>
  <si>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</si>
  <si>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</si>
  <si>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</si>
  <si>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</si>
  <si>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</si>
  <si>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</si>
  <si>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</si>
  <si>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</si>
  <si>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</si>
  <si>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</si>
  <si>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</si>
  <si>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</si>
  <si>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</si>
  <si>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</si>
  <si>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</si>
  <si>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</si>
  <si>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</si>
  <si>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</si>
  <si>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</si>
  <si>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</si>
  <si>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</si>
  <si>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</si>
  <si>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</si>
  <si>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</si>
  <si>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</si>
  <si>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</si>
  <si>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</si>
  <si>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</si>
  <si>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</si>
  <si>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</si>
  <si>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</si>
  <si>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</si>
  <si>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</si>
  <si>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</si>
  <si>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</si>
  <si>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</si>
  <si>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</si>
  <si>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</si>
  <si>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</si>
  <si>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</si>
  <si>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</si>
  <si>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</si>
  <si>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</si>
  <si>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</si>
  <si>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</si>
  <si>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</si>
  <si>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</si>
  <si>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</si>
  <si>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</si>
  <si>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</si>
  <si>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</si>
  <si>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</si>
  <si>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</si>
  <si>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</si>
  <si>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</si>
  <si>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</si>
  <si>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</si>
  <si>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</si>
  <si>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</si>
  <si>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</si>
  <si>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</si>
  <si>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</si>
  <si>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</si>
  <si>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</si>
  <si>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</si>
  <si>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</si>
  <si>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</si>
  <si>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</si>
  <si>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</si>
  <si>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</si>
  <si>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</si>
  <si>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</si>
  <si>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</si>
  <si>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</si>
  <si>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</si>
  <si>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</si>
  <si>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</si>
  <si>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</si>
  <si>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</si>
  <si>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</si>
  <si>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</si>
  <si>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</si>
  <si>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</si>
  <si>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</si>
  <si>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</si>
  <si>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</si>
  <si>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</si>
  <si>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</si>
  <si>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</si>
  <si>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</si>
  <si>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</si>
  <si>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</si>
  <si>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</si>
  <si>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</si>
  <si>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</si>
  <si>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</si>
  <si>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</si>
  <si>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</si>
  <si>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</si>
  <si>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</si>
  <si>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</si>
  <si>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</si>
  <si>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</si>
  <si>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</si>
  <si>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</si>
  <si>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</si>
  <si>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</si>
  <si>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</si>
  <si>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</si>
  <si>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</si>
  <si>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</si>
  <si>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</si>
  <si>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</si>
  <si>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</si>
  <si>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</si>
  <si>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</si>
  <si>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</si>
  <si>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</si>
  <si>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</si>
  <si>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</si>
  <si>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</si>
  <si>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</si>
  <si>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</si>
  <si>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</si>
  <si>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</si>
  <si>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</si>
  <si>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</si>
  <si>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</si>
  <si>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</si>
  <si>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</si>
  <si>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</si>
  <si>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</si>
  <si>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</si>
  <si>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</si>
  <si>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</si>
  <si>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</si>
  <si>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</si>
  <si>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</si>
  <si>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</si>
  <si>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</si>
  <si>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</si>
  <si>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</si>
  <si>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</si>
  <si>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</si>
  <si>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</si>
  <si>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</si>
  <si>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</si>
  <si>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</si>
  <si>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</si>
  <si>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</si>
  <si>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</si>
  <si>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</si>
  <si>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</si>
  <si>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</si>
  <si>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</si>
  <si>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</si>
  <si>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</si>
  <si>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</si>
  <si>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</si>
  <si>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</si>
  <si>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</si>
  <si>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</si>
  <si>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</si>
  <si>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</si>
  <si>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</si>
  <si>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</si>
  <si>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</si>
  <si>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</si>
  <si>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</si>
  <si>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</si>
  <si>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</si>
  <si>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</si>
  <si>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</si>
  <si>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</si>
  <si>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</si>
  <si>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</si>
  <si>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</si>
  <si>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</si>
  <si>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</si>
  <si>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</si>
  <si>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</si>
  <si>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</si>
  <si>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</si>
  <si>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</si>
  <si>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</si>
  <si>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</si>
  <si>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</si>
  <si>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</si>
  <si>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</si>
  <si>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</si>
  <si>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</si>
  <si>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</si>
  <si>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</si>
  <si>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</si>
  <si>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</si>
  <si>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</si>
  <si>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</si>
  <si>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</si>
  <si>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</si>
  <si>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</si>
  <si>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</si>
  <si>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</si>
  <si>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</si>
  <si>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</si>
  <si>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</si>
  <si>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</si>
  <si>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</si>
  <si>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</si>
  <si>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</si>
  <si>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</si>
  <si>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</si>
  <si>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</si>
  <si>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</si>
  <si>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</si>
  <si>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</si>
  <si>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</si>
  <si>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</si>
  <si>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</si>
  <si>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</si>
  <si>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</si>
  <si>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</si>
  <si>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</si>
  <si>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</si>
  <si>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</si>
  <si>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</si>
  <si>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</si>
  <si>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</si>
  <si>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</si>
  <si>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</si>
  <si>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</si>
  <si>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</si>
  <si>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</si>
  <si>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</si>
  <si>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</si>
  <si>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</si>
  <si>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</si>
  <si>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</si>
  <si>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</si>
  <si>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</si>
  <si>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</si>
  <si>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</si>
  <si>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</si>
  <si>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</si>
  <si>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</si>
  <si>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</si>
  <si>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</si>
  <si>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</si>
  <si>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</si>
  <si>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</si>
  <si>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</si>
  <si>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</si>
  <si>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</si>
  <si>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</si>
  <si>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</si>
  <si>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</si>
  <si>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</si>
  <si>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</si>
  <si>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</si>
  <si>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</si>
  <si>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</si>
  <si>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</si>
  <si>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</si>
  <si>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</si>
  <si>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</si>
  <si>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</si>
  <si>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</si>
  <si>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</si>
  <si>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</si>
  <si>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</si>
  <si>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</si>
  <si>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</si>
  <si>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</si>
  <si>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</si>
  <si>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</si>
  <si>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</si>
  <si>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</si>
  <si>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</si>
  <si>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</si>
  <si>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</si>
  <si>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</si>
  <si>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</si>
  <si>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</si>
  <si>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</si>
  <si>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</si>
  <si>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</si>
  <si>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</si>
  <si>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</si>
  <si>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</si>
  <si>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</si>
  <si>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</si>
  <si>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</si>
  <si>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</si>
  <si>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</si>
  <si>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</si>
  <si>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</si>
  <si>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</si>
  <si>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</si>
  <si>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</si>
  <si>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</si>
  <si>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</si>
  <si>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</si>
  <si>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</si>
  <si>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</si>
  <si>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</si>
  <si>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</si>
  <si>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</si>
  <si>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</si>
  <si>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</si>
  <si>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</si>
  <si>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</si>
  <si>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</si>
  <si>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</si>
  <si>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</si>
  <si>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</si>
  <si>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</si>
  <si>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</si>
  <si>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</si>
  <si>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</si>
  <si>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</si>
  <si>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</si>
  <si>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</si>
  <si>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</si>
  <si>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</si>
  <si>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</si>
  <si>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</si>
  <si>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</si>
  <si>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</si>
  <si>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</si>
  <si>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</si>
  <si>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</si>
  <si>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</si>
  <si>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</si>
  <si>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</si>
  <si>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</si>
  <si>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</si>
  <si>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</si>
  <si>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</si>
  <si>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</si>
  <si>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</si>
  <si>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</si>
  <si>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</si>
  <si>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</si>
  <si>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</si>
  <si>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</si>
  <si>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</si>
  <si>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</si>
  <si>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</si>
  <si>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</si>
  <si>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</si>
  <si>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</si>
  <si>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</si>
  <si>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</si>
  <si>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</si>
  <si>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</si>
  <si>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</si>
  <si>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</si>
  <si>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</si>
  <si>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</si>
  <si>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</si>
  <si>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</si>
  <si>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</si>
  <si>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</si>
  <si>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</si>
  <si>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</si>
  <si>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</si>
  <si>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</si>
  <si>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</si>
  <si>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</si>
  <si>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</si>
  <si>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</si>
  <si>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</si>
  <si>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</si>
  <si>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</si>
  <si>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</si>
  <si>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</si>
  <si>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</si>
  <si>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</si>
  <si>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</si>
  <si>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</si>
  <si>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</si>
  <si>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</si>
  <si>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</si>
  <si>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</si>
  <si>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</si>
  <si>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</si>
  <si>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</si>
  <si>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</si>
  <si>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</si>
  <si>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</si>
  <si>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</si>
  <si>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</si>
  <si>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</si>
  <si>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</si>
  <si>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</si>
  <si>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</si>
  <si>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</si>
  <si>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</si>
  <si>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</si>
  <si>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</si>
  <si>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</si>
  <si>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</si>
  <si>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</si>
  <si>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</si>
  <si>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</si>
  <si>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</si>
  <si>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</si>
  <si>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</si>
  <si>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</si>
  <si>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</si>
  <si>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</si>
  <si>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</si>
  <si>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</si>
  <si>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</si>
  <si>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</si>
  <si>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</si>
  <si>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</si>
  <si>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</si>
  <si>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</si>
  <si>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</si>
  <si>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</si>
  <si>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</si>
  <si>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</si>
  <si>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</si>
  <si>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</si>
  <si>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</si>
  <si>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</si>
  <si>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</si>
  <si>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</si>
  <si>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</si>
  <si>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</si>
  <si>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</si>
  <si>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</si>
  <si>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</si>
  <si>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</si>
  <si>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</si>
  <si>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</si>
  <si>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</si>
  <si>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</si>
  <si>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</si>
  <si>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</si>
  <si>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</si>
  <si>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</si>
  <si>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</si>
  <si>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</si>
  <si>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</si>
  <si>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</si>
  <si>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</si>
  <si>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</si>
  <si>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</si>
  <si>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</si>
  <si>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</si>
  <si>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</si>
  <si>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</si>
  <si>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</si>
  <si>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</si>
  <si>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</si>
  <si>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</si>
  <si>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</si>
  <si>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</si>
  <si>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</si>
  <si>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</si>
  <si>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</si>
  <si>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</si>
  <si>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</si>
  <si>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</si>
  <si>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</si>
  <si>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</si>
  <si>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</si>
  <si>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</si>
  <si>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</si>
  <si>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</si>
  <si>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</si>
  <si>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</si>
  <si>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</si>
  <si>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</si>
  <si>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</si>
  <si>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</si>
  <si>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</si>
  <si>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</si>
  <si>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</si>
  <si>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</si>
  <si>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</si>
  <si>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</si>
  <si>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</si>
  <si>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</si>
  <si>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</si>
  <si>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</si>
  <si>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</si>
  <si>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</si>
  <si>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</si>
  <si>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</si>
  <si>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</si>
  <si>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</si>
  <si>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</si>
  <si>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</si>
  <si>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</si>
  <si>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</si>
  <si>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</si>
  <si>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</si>
  <si>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</si>
  <si>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</si>
  <si>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</si>
  <si>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</si>
  <si>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</si>
  <si>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</si>
  <si>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</si>
  <si>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</si>
  <si>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</si>
  <si>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</si>
  <si>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</si>
  <si>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</si>
  <si>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</si>
  <si>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</si>
  <si>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</si>
  <si>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</si>
  <si>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</si>
  <si>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</si>
  <si>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</si>
  <si>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</si>
  <si>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</si>
  <si>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</si>
  <si>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</si>
  <si>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</si>
  <si>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</si>
  <si>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</si>
  <si>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</si>
  <si>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</si>
  <si>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</si>
  <si>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</si>
  <si>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</si>
  <si>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</si>
  <si>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</si>
  <si>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</si>
  <si>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</si>
  <si>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</si>
  <si>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</si>
  <si>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</si>
  <si>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</si>
  <si>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</si>
  <si>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</si>
  <si>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</si>
  <si>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</si>
  <si>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</si>
  <si>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</si>
  <si>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</si>
  <si>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</si>
  <si>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</si>
  <si>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</si>
  <si>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</si>
  <si>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</si>
  <si>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</si>
  <si>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</si>
  <si>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</si>
  <si>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</si>
  <si>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</si>
  <si>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</si>
  <si>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</si>
  <si>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</si>
  <si>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</si>
  <si>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</si>
  <si>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</si>
  <si>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</si>
  <si>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</si>
  <si>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</si>
  <si>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</si>
  <si>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</si>
  <si>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</si>
  <si>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</si>
  <si>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</si>
  <si>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</si>
  <si>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</si>
  <si>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</si>
  <si>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</si>
  <si>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</si>
  <si>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</si>
  <si>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</si>
  <si>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</si>
  <si>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</si>
  <si>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</si>
  <si>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</si>
  <si>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</si>
  <si>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</si>
  <si>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</si>
  <si>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</si>
  <si>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</si>
  <si>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</si>
  <si>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</si>
  <si>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</si>
  <si>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</si>
  <si>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</si>
  <si>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</si>
  <si>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</si>
  <si>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</si>
  <si>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</si>
  <si>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</si>
  <si>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</si>
  <si>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</si>
  <si>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</si>
  <si>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</si>
  <si>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</si>
  <si>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</si>
  <si>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</si>
  <si>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</si>
  <si>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</si>
  <si>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</si>
  <si>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</si>
  <si>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</si>
  <si>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</si>
  <si>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</si>
  <si>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</si>
  <si>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</si>
  <si>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</si>
  <si>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</si>
  <si>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</si>
  <si>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</si>
  <si>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</si>
  <si>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</si>
  <si>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</si>
  <si>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</si>
  <si>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</si>
  <si>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</si>
  <si>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</si>
  <si>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</si>
  <si>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</si>
  <si>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</si>
  <si>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</si>
  <si>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</si>
  <si>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</si>
  <si>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</si>
  <si>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</si>
  <si>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</si>
  <si>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</si>
  <si>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</si>
  <si>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</si>
  <si>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</si>
  <si>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</si>
  <si>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</si>
  <si>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</si>
  <si>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</si>
  <si>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</si>
  <si>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</si>
  <si>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</si>
  <si>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</si>
  <si>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</si>
  <si>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</si>
  <si>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</si>
  <si>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</si>
  <si>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</si>
  <si>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</si>
  <si>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</si>
  <si>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</si>
  <si>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</si>
  <si>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</si>
  <si>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</si>
  <si>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</si>
  <si>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</si>
  <si>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</si>
  <si>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</si>
  <si>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</si>
  <si>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</si>
  <si>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</si>
  <si>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</si>
  <si>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</si>
  <si>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</si>
  <si>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</si>
  <si>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</si>
  <si>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</si>
  <si>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</si>
  <si>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</si>
  <si>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</si>
  <si>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</si>
  <si>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</si>
  <si>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</si>
  <si>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</si>
  <si>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</si>
  <si>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</si>
  <si>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</si>
  <si>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</si>
  <si>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</si>
  <si>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</si>
  <si>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</si>
  <si>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</si>
  <si>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</si>
  <si>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</si>
  <si>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</si>
  <si>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</si>
  <si>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</si>
  <si>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</si>
  <si>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</si>
  <si>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</si>
  <si>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</si>
  <si>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</si>
  <si>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</si>
  <si>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</si>
  <si>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</si>
  <si>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</si>
  <si>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</si>
  <si>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</si>
  <si>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</si>
  <si>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</si>
  <si>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</si>
  <si>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</si>
  <si>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</si>
  <si>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</si>
  <si>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</si>
  <si>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</si>
  <si>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</si>
  <si>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</si>
  <si>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</si>
  <si>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</si>
  <si>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</si>
  <si>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</si>
  <si>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</si>
  <si>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</si>
  <si>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</si>
  <si>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</si>
  <si>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</si>
  <si>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</si>
  <si>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</si>
  <si>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</si>
  <si>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</si>
  <si>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</si>
  <si>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</si>
  <si>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</si>
  <si>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</si>
  <si>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</si>
  <si>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</si>
  <si>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</si>
  <si>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</si>
  <si>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</si>
  <si>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</si>
  <si>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</si>
  <si>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</si>
  <si>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</si>
  <si>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</si>
  <si>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</si>
  <si>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</si>
  <si>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</si>
  <si>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</si>
  <si>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</si>
  <si>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</si>
  <si>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</si>
  <si>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</si>
  <si>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</si>
  <si>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</si>
  <si>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</si>
  <si>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</si>
  <si>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</si>
  <si>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</si>
  <si>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</si>
  <si>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</si>
  <si>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</si>
  <si>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</si>
  <si>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</si>
  <si>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</si>
  <si>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</si>
  <si>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</si>
  <si>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</si>
  <si>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</si>
  <si>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</si>
  <si>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</si>
  <si>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</si>
  <si>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</si>
  <si>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</si>
  <si>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</si>
  <si>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</si>
  <si>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</si>
  <si>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</si>
  <si>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</si>
  <si>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</si>
  <si>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</si>
  <si>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</si>
  <si>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</si>
  <si>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</si>
  <si>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</si>
  <si>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</si>
  <si>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</si>
  <si>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</si>
  <si>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</si>
  <si>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</si>
  <si>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</si>
  <si>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</si>
  <si>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</si>
  <si>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</si>
  <si>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</si>
  <si>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</si>
  <si>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</si>
  <si>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</si>
  <si>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</si>
  <si>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</si>
  <si>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</si>
  <si>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</si>
  <si>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</si>
  <si>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</si>
  <si>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</si>
  <si>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</si>
  <si>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</si>
  <si>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</si>
  <si>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</si>
  <si>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</si>
  <si>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</si>
  <si>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</si>
  <si>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</si>
  <si>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</si>
  <si>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</si>
  <si>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</si>
  <si>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</si>
  <si>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</si>
  <si>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</si>
  <si>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</si>
  <si>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</si>
  <si>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</si>
  <si>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</si>
  <si>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</si>
  <si>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</si>
  <si>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</si>
  <si>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</si>
  <si>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</si>
  <si>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</si>
  <si>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</si>
  <si>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</si>
  <si>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</si>
  <si>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</si>
  <si>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</si>
  <si>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</si>
  <si>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</si>
  <si>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</si>
  <si>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</si>
  <si>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</si>
  <si>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</si>
  <si>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</si>
  <si>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</si>
  <si>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</si>
  <si>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</si>
  <si>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</si>
  <si>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</si>
  <si>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</si>
  <si>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</si>
  <si>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</si>
  <si>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</si>
  <si>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</si>
  <si>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</si>
  <si>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</si>
  <si>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</si>
  <si>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</si>
  <si>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</si>
  <si>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</si>
  <si>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</si>
  <si>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</si>
  <si>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</si>
  <si>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</si>
  <si>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</si>
  <si>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</si>
  <si>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</si>
  <si>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</si>
  <si>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</si>
  <si>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</si>
  <si>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</si>
  <si>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</si>
  <si>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</si>
  <si>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</si>
  <si>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</si>
  <si>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</si>
  <si>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</si>
  <si>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</si>
  <si>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</si>
  <si>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</si>
  <si>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</si>
  <si>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</si>
  <si>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</si>
  <si>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</si>
  <si>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</si>
  <si>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</si>
  <si>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</si>
  <si>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</si>
  <si>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</si>
  <si>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</si>
  <si>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</si>
  <si>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</si>
  <si>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</si>
  <si>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</si>
  <si>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</si>
  <si>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</si>
  <si>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</si>
  <si>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</si>
  <si>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</si>
  <si>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</si>
  <si>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</si>
  <si>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</si>
  <si>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</si>
  <si>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</si>
  <si>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</si>
  <si>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</si>
  <si>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</si>
  <si>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</si>
  <si>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</si>
  <si>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</si>
  <si>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</si>
  <si>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</si>
  <si>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</si>
  <si>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</si>
  <si>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</si>
  <si>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</si>
  <si>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</si>
  <si>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</si>
  <si>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</si>
  <si>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</si>
  <si>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</si>
  <si>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</si>
  <si>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</si>
  <si>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</si>
  <si>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</si>
  <si>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</si>
  <si>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</si>
  <si>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</si>
  <si>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</si>
  <si>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</si>
  <si>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</si>
  <si>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</si>
  <si>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</si>
  <si>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</si>
  <si>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</si>
  <si>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</si>
  <si>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</si>
  <si>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</si>
  <si>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</si>
  <si>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</si>
  <si>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</si>
  <si>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</si>
  <si>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</si>
  <si>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</si>
  <si>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</si>
  <si>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</si>
  <si>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</si>
  <si>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</si>
  <si>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</si>
  <si>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</si>
  <si>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</si>
  <si>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</si>
  <si>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</si>
  <si>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</si>
  <si>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</si>
  <si>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</si>
  <si>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</si>
  <si>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</si>
  <si>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</si>
  <si>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</si>
  <si>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</si>
  <si>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</si>
  <si>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</si>
  <si>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</si>
  <si>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</si>
  <si>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</si>
  <si>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</si>
  <si>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</si>
  <si>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</si>
  <si>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</si>
  <si>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</si>
  <si>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</si>
  <si>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</si>
  <si>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</si>
  <si>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</si>
  <si>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</si>
  <si>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</si>
  <si>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</si>
  <si>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</si>
  <si>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</si>
  <si>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</si>
  <si>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</si>
  <si>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</si>
  <si>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</si>
  <si>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</si>
  <si>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</si>
  <si>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</si>
  <si>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</si>
  <si>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</si>
  <si>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</si>
  <si>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</si>
  <si>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</si>
  <si>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</si>
  <si>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</si>
  <si>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</si>
  <si>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</si>
  <si>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</si>
  <si>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</si>
  <si>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</si>
  <si>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</si>
  <si>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</si>
  <si>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</si>
  <si>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</si>
  <si>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</si>
  <si>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</si>
  <si>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</si>
  <si>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</si>
  <si>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</si>
  <si>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</si>
  <si>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</si>
  <si>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</si>
  <si>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</si>
  <si>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</si>
  <si>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</si>
  <si>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</si>
  <si>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</si>
  <si>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</si>
  <si>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</si>
  <si>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</si>
  <si>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</si>
  <si>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</si>
  <si>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</si>
  <si>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</si>
  <si>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</si>
  <si>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</si>
  <si>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</si>
  <si>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</si>
  <si>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</si>
  <si>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</si>
  <si>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</si>
  <si>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</si>
  <si>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</si>
  <si>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</si>
  <si>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</si>
  <si>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</si>
  <si>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</si>
  <si>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</si>
  <si>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</si>
  <si>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</si>
  <si>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</si>
  <si>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</si>
  <si>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</si>
  <si>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</si>
  <si>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</si>
  <si>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</si>
  <si>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</si>
  <si>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</si>
  <si>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</si>
  <si>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</si>
  <si>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</si>
  <si>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</si>
  <si>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</si>
  <si>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</si>
  <si>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</si>
  <si>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</si>
  <si>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</si>
  <si>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</si>
  <si>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</si>
  <si>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</si>
  <si>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</si>
  <si>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</si>
  <si>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</si>
  <si>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</si>
  <si>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</si>
  <si>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</si>
  <si>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</si>
  <si>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</si>
  <si>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</si>
  <si>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</si>
  <si>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</si>
  <si>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</si>
  <si>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</si>
  <si>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</si>
  <si>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</si>
  <si>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</si>
  <si>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</si>
  <si>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</si>
  <si>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</si>
  <si>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</si>
  <si>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</si>
  <si>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</si>
  <si>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</si>
  <si>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</si>
  <si>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</si>
  <si>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</si>
  <si>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</si>
  <si>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</si>
  <si>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</si>
  <si>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</si>
  <si>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</si>
  <si>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</si>
  <si>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</si>
  <si>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</si>
  <si>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</si>
  <si>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</si>
  <si>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</si>
  <si>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</si>
  <si>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</si>
  <si>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</si>
  <si>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</si>
  <si>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</si>
  <si>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</si>
  <si>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</si>
  <si>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</si>
  <si>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</si>
  <si>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</si>
  <si>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</si>
  <si>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</si>
  <si>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</si>
  <si>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</si>
  <si>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</si>
  <si>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</si>
  <si>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</si>
  <si>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</si>
  <si>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</si>
  <si>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</si>
  <si>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</si>
  <si>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</si>
  <si>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</si>
  <si>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</si>
  <si>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</si>
  <si>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</si>
  <si>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</si>
  <si>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</si>
  <si>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</si>
  <si>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</si>
  <si>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</si>
  <si>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</si>
  <si>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</si>
  <si>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</si>
  <si>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</si>
  <si>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</si>
  <si>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</si>
  <si>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</si>
  <si>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</si>
  <si>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</si>
  <si>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</si>
  <si>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</si>
  <si>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</si>
  <si>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</si>
  <si>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</si>
  <si>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</si>
  <si>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</si>
  <si>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</si>
  <si>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</si>
  <si>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</si>
  <si>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</si>
  <si>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</si>
  <si>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</si>
  <si>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</si>
  <si>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</si>
  <si>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</si>
  <si>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</si>
  <si>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</si>
  <si>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</si>
  <si>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</si>
  <si>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</si>
  <si>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</si>
  <si>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</si>
  <si>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</si>
  <si>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</si>
  <si>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</si>
  <si>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</si>
  <si>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</si>
  <si>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</si>
  <si>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</si>
  <si>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</si>
  <si>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</si>
  <si>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</si>
  <si>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</si>
  <si>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</si>
  <si>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</si>
  <si>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</si>
  <si>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</si>
  <si>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</si>
  <si>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</si>
  <si>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</si>
  <si>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</si>
  <si>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</si>
  <si>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</si>
  <si>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</si>
  <si>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</si>
  <si>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</si>
  <si>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</si>
  <si>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</si>
  <si>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</si>
  <si>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</si>
  <si>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</si>
  <si>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</si>
  <si>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</si>
  <si>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</si>
  <si>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</si>
  <si>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</si>
  <si>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</si>
  <si>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</si>
  <si>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</si>
  <si>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</si>
  <si>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</si>
  <si>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</si>
  <si>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</si>
  <si>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</si>
  <si>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</si>
  <si>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</si>
  <si>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</si>
  <si>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</si>
  <si>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</si>
  <si>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</si>
  <si>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</si>
  <si>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</si>
  <si>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</si>
  <si>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</si>
  <si>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</si>
  <si>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</si>
  <si>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</si>
  <si>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</si>
  <si>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</si>
  <si>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</si>
  <si>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</si>
  <si>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</si>
  <si>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</si>
  <si>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</si>
  <si>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</si>
  <si>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</si>
  <si>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</si>
  <si>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</si>
  <si>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</si>
  <si>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</si>
  <si>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</si>
  <si>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</si>
  <si>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</si>
  <si>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</si>
  <si>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</si>
  <si>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</si>
  <si>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</si>
  <si>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</si>
  <si>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</si>
  <si>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</si>
  <si>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</si>
  <si>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</si>
  <si>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</si>
  <si>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</si>
  <si>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</si>
  <si>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</si>
  <si>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</si>
  <si>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</si>
  <si>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</si>
  <si>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</si>
  <si>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</si>
  <si>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</si>
  <si>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</si>
  <si>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</si>
  <si>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</si>
  <si>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</si>
  <si>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</si>
  <si>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</si>
  <si>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</si>
  <si>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</si>
  <si>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</si>
  <si>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</si>
  <si>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</si>
  <si>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</si>
  <si>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</si>
  <si>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</si>
  <si>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</si>
  <si>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</si>
  <si>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</si>
  <si>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</si>
  <si>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</si>
  <si>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</si>
  <si>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</si>
  <si>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</si>
  <si>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</si>
  <si>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</si>
  <si>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</si>
  <si>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</si>
  <si>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</si>
  <si>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</si>
  <si>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</si>
  <si>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</si>
  <si>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</si>
  <si>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</si>
  <si>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</si>
  <si>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</si>
  <si>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</si>
  <si>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</si>
  <si>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</si>
  <si>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</si>
  <si>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</si>
  <si>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</si>
  <si>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</si>
  <si>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</si>
  <si>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</si>
  <si>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</si>
  <si>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</si>
  <si>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</si>
  <si>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</si>
  <si>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</si>
  <si>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</si>
  <si>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</si>
  <si>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</si>
  <si>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</si>
  <si>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</si>
  <si>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</si>
  <si>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</si>
  <si>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</si>
  <si>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</si>
  <si>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</si>
  <si>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</si>
  <si>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</si>
  <si>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</si>
  <si>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</si>
  <si>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</si>
  <si>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</si>
  <si>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</si>
  <si>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</si>
  <si>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</si>
  <si>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</si>
  <si>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</si>
  <si>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</si>
  <si>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</si>
  <si>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</si>
  <si>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</si>
  <si>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</si>
  <si>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</si>
  <si>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</si>
  <si>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</si>
  <si>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</si>
  <si>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</si>
  <si>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</si>
  <si>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</si>
  <si>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</si>
  <si>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</si>
  <si>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</si>
  <si>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</si>
  <si>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</si>
  <si>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</si>
  <si>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</si>
  <si>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</si>
  <si>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</si>
  <si>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</si>
  <si>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</si>
  <si>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</si>
  <si>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</si>
  <si>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</si>
  <si>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</si>
  <si>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</si>
  <si>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</si>
  <si>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</si>
  <si>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</si>
  <si>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</si>
  <si>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</si>
  <si>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</si>
  <si>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</si>
  <si>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</si>
  <si>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</si>
  <si>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</si>
  <si>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</si>
  <si>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</si>
  <si>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</si>
  <si>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</si>
  <si>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</si>
  <si>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</si>
  <si>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</si>
  <si>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</si>
  <si>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</si>
  <si>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</si>
  <si>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</si>
  <si>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</si>
  <si>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</si>
  <si>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</si>
  <si>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</si>
  <si>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</si>
  <si>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</si>
  <si>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</si>
  <si>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</si>
  <si>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</si>
  <si>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</si>
  <si>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</si>
  <si>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</si>
  <si>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</si>
  <si>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</si>
  <si>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</si>
  <si>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</si>
  <si>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</si>
  <si>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</si>
  <si>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</si>
  <si>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</si>
  <si>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</si>
  <si>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</si>
  <si>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</si>
  <si>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</si>
  <si>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</si>
  <si>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</si>
  <si>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</si>
  <si>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</si>
  <si>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</si>
  <si>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</si>
  <si>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</si>
  <si>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</si>
  <si>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</si>
  <si>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</si>
  <si>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</si>
  <si>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</si>
  <si>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</si>
  <si>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</si>
  <si>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</si>
  <si>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</si>
  <si>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</si>
  <si>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</si>
  <si>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</si>
  <si>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</si>
  <si>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</si>
  <si>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</si>
  <si>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</si>
  <si>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</si>
  <si>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</si>
  <si>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</si>
  <si>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</si>
  <si>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</si>
  <si>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</si>
  <si>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</si>
  <si>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</si>
  <si>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</si>
  <si>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</si>
  <si>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</si>
  <si>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</si>
  <si>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</si>
  <si>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</si>
  <si>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</si>
  <si>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</si>
  <si>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</si>
  <si>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</si>
  <si>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</si>
  <si>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</si>
  <si>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</si>
  <si>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</si>
  <si>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</si>
  <si>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</si>
  <si>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</si>
  <si>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</si>
  <si>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</si>
  <si>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</si>
  <si>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</si>
  <si>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</si>
  <si>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</si>
  <si>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</si>
  <si>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</si>
  <si>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</si>
  <si>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</si>
  <si>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</si>
  <si>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</si>
  <si>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</si>
  <si>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</si>
  <si>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</si>
  <si>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</si>
  <si>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</si>
  <si>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</si>
  <si>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</si>
  <si>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</si>
  <si>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</si>
  <si>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</si>
  <si>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</si>
  <si>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</si>
  <si>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</si>
  <si>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</si>
  <si>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</si>
  <si>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</si>
  <si>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</si>
  <si>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</si>
  <si>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</si>
  <si>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</si>
  <si>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</si>
  <si>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</si>
  <si>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</si>
  <si>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</si>
  <si>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</si>
  <si>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</si>
  <si>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</si>
  <si>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</si>
  <si>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</si>
  <si>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</si>
  <si>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</si>
  <si>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</si>
  <si>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</si>
  <si>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</si>
  <si>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</si>
  <si>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</si>
  <si>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</si>
  <si>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</si>
  <si>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</si>
  <si>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</si>
  <si>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</si>
  <si>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</si>
  <si>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</si>
  <si>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</si>
  <si>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</si>
  <si>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</si>
  <si>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</si>
  <si>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</si>
  <si>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</si>
  <si>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</si>
  <si>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</si>
  <si>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</si>
  <si>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</si>
  <si>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</si>
  <si>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</si>
  <si>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</si>
  <si>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</si>
  <si>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</si>
  <si>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</si>
  <si>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</si>
  <si>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</si>
  <si>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</si>
  <si>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</si>
  <si>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</si>
  <si>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</si>
  <si>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</si>
  <si>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</si>
  <si>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</si>
  <si>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</si>
  <si>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</si>
  <si>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</si>
  <si>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</si>
  <si>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</si>
  <si>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</si>
  <si>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</si>
  <si>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</si>
  <si>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</si>
  <si>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</si>
  <si>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</si>
  <si>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</si>
  <si>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</si>
  <si>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</si>
  <si>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</si>
  <si>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</si>
  <si>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</si>
  <si>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</si>
  <si>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</si>
  <si>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</si>
  <si>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</si>
  <si>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</si>
  <si>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</si>
  <si>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</si>
  <si>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</si>
  <si>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</si>
  <si>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</si>
  <si>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</si>
  <si>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</si>
  <si>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</si>
  <si>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</si>
  <si>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</si>
  <si>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</si>
  <si>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</si>
  <si>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</si>
  <si>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</si>
  <si>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</si>
  <si>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</si>
  <si>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</si>
  <si>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</si>
  <si>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</si>
  <si>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</si>
  <si>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</si>
  <si>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</si>
  <si>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</si>
  <si>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</si>
  <si>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</si>
  <si>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</si>
  <si>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</si>
  <si>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</si>
  <si>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</si>
  <si>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</si>
  <si>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</si>
  <si>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</si>
  <si>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</si>
  <si>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</si>
  <si>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</si>
  <si>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</si>
  <si>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</si>
  <si>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</si>
  <si>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</si>
  <si>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</si>
  <si>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</si>
  <si>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</si>
  <si>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</si>
  <si>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</si>
  <si>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</si>
  <si>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</si>
  <si>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</si>
  <si>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</si>
  <si>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</si>
  <si>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</si>
  <si>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</si>
  <si>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</si>
  <si>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</si>
  <si>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</si>
  <si>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</si>
  <si>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</si>
  <si>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</si>
  <si>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</si>
  <si>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</si>
  <si>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</si>
  <si>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</si>
  <si>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</si>
  <si>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</si>
  <si>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</si>
  <si>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</si>
  <si>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</si>
  <si>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</si>
  <si>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</si>
  <si>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</si>
  <si>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</si>
  <si>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</si>
  <si>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</si>
  <si>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</si>
  <si>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</si>
  <si>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</si>
  <si>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</si>
  <si>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</si>
  <si>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</si>
  <si>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</si>
  <si>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</si>
  <si>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</si>
  <si>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</si>
  <si>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</si>
  <si>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</si>
  <si>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</si>
  <si>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</si>
  <si>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</si>
  <si>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</si>
  <si>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</si>
  <si>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</si>
  <si>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</si>
  <si>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</si>
  <si>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</si>
  <si>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</si>
  <si>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</si>
  <si>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</si>
  <si>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</si>
  <si>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</si>
  <si>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</si>
  <si>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</si>
  <si>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</si>
  <si>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</si>
  <si>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</si>
  <si>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</si>
  <si>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</si>
  <si>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</si>
  <si>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</si>
  <si>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</si>
  <si>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</si>
  <si>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</si>
  <si>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</si>
  <si>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</si>
  <si>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</si>
  <si>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</si>
  <si>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</si>
  <si>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</si>
  <si>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</si>
  <si>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</si>
  <si>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</si>
  <si>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</si>
  <si>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</si>
  <si>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</si>
  <si>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</si>
  <si>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</si>
  <si>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</si>
  <si>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</si>
  <si>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</si>
  <si>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</si>
  <si>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</si>
  <si>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</si>
  <si>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</si>
  <si>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</si>
  <si>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</si>
  <si>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</si>
  <si>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</si>
  <si>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</si>
  <si>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</si>
  <si>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</si>
  <si>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</si>
  <si>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</si>
  <si>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</si>
  <si>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</si>
  <si>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</si>
  <si>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</si>
  <si>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</si>
  <si>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</si>
  <si>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</si>
  <si>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</si>
  <si>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</si>
  <si>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</si>
  <si>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</si>
  <si>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</si>
  <si>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</si>
  <si>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</si>
  <si>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</si>
  <si>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</si>
  <si>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</si>
  <si>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</si>
  <si>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</si>
  <si>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</si>
  <si>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</si>
  <si>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</si>
  <si>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</si>
  <si>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</si>
  <si>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</si>
  <si>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</si>
  <si>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</si>
  <si>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</si>
  <si>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</si>
  <si>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</si>
  <si>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</si>
  <si>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</si>
  <si>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</si>
  <si>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</si>
  <si>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</si>
  <si>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</si>
  <si>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</si>
  <si>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</si>
  <si>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</si>
  <si>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</si>
  <si>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</si>
  <si>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</si>
  <si>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</si>
  <si>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</si>
  <si>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</si>
  <si>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</si>
  <si>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</si>
  <si>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</si>
  <si>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</si>
  <si>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</si>
  <si>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</si>
  <si>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</si>
  <si>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</si>
  <si>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</si>
  <si>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</si>
  <si>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</si>
  <si>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</si>
  <si>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</si>
  <si>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</si>
  <si>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</si>
  <si>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</si>
  <si>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</si>
  <si>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</si>
  <si>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</si>
  <si>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</si>
  <si>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</si>
  <si>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</si>
  <si>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</si>
  <si>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</si>
  <si>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</si>
  <si>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</si>
  <si>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</si>
  <si>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</si>
  <si>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</si>
  <si>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</si>
  <si>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</si>
  <si>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</si>
  <si>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</si>
  <si>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</si>
  <si>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</si>
  <si>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</si>
  <si>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</si>
  <si>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</si>
  <si>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</si>
  <si>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</si>
  <si>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</si>
  <si>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</si>
  <si>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</si>
  <si>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</si>
  <si>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</si>
  <si>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</si>
  <si>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</si>
  <si>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</si>
  <si>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</si>
  <si>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</si>
  <si>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</si>
  <si>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</si>
  <si>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</si>
  <si>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</si>
  <si>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</si>
  <si>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</si>
  <si>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</si>
  <si>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</si>
  <si>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</si>
  <si>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</si>
  <si>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</si>
  <si>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</si>
  <si>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</si>
  <si>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</si>
  <si>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</si>
  <si>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</si>
  <si>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</si>
  <si>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</si>
  <si>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</si>
  <si>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</si>
  <si>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</si>
  <si>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</si>
  <si>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</si>
  <si>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</si>
  <si>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</si>
  <si>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</si>
  <si>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</si>
  <si>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</si>
  <si>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</si>
  <si>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</si>
  <si>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</si>
  <si>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</si>
  <si>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</si>
  <si>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</si>
  <si>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</si>
  <si>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</si>
  <si>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</si>
  <si>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</si>
  <si>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</si>
  <si>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</si>
  <si>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</si>
  <si>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</si>
  <si>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</si>
  <si>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</si>
  <si>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</si>
  <si>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</si>
  <si>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</si>
  <si>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</si>
  <si>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</si>
  <si>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</si>
  <si>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</si>
  <si>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</si>
  <si>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</si>
  <si>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</si>
  <si>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</si>
  <si>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</si>
  <si>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</si>
  <si>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</si>
  <si>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</si>
  <si>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</si>
  <si>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</si>
  <si>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</si>
  <si>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</si>
  <si>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</si>
  <si>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</si>
  <si>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</si>
  <si>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</si>
  <si>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</si>
  <si>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</si>
  <si>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</si>
  <si>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</si>
  <si>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</si>
  <si>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</si>
  <si>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</si>
  <si>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</si>
  <si>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</si>
  <si>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</si>
  <si>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</si>
  <si>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</si>
  <si>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</si>
  <si>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</si>
  <si>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</si>
  <si>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</si>
  <si>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</si>
  <si>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</si>
  <si>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</si>
  <si>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</si>
  <si>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</si>
  <si>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</si>
  <si>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</si>
  <si>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</si>
  <si>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</si>
  <si>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</si>
  <si>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</si>
  <si>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</si>
  <si>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</si>
  <si>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</si>
  <si>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</si>
  <si>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</si>
  <si>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</si>
  <si>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</si>
  <si>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</si>
  <si>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</si>
  <si>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</si>
  <si>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</si>
  <si>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</si>
  <si>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</si>
  <si>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</si>
  <si>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</si>
  <si>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</si>
  <si>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</si>
  <si>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</si>
  <si>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</si>
  <si>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</si>
  <si>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</si>
  <si>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</si>
  <si>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</si>
  <si>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</si>
  <si>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</si>
  <si>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</si>
  <si>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</si>
  <si>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</si>
  <si>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</si>
  <si>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</si>
  <si>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</si>
  <si>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</si>
  <si>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</si>
  <si>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</si>
  <si>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</si>
  <si>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</si>
  <si>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</si>
  <si>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</si>
  <si>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</si>
  <si>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</si>
  <si>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</si>
  <si>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</si>
  <si>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</si>
  <si>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</si>
  <si>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</si>
  <si>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</si>
  <si>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</si>
  <si>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</si>
  <si>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</si>
  <si>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</si>
  <si>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</si>
  <si>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</si>
  <si>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</si>
  <si>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</si>
  <si>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</si>
  <si>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</si>
  <si>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</si>
  <si>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</si>
  <si>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</si>
  <si>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</si>
  <si>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</si>
  <si>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</si>
  <si>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</si>
  <si>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</si>
  <si>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</si>
  <si>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</si>
  <si>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</si>
  <si>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</si>
  <si>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</si>
  <si>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</si>
  <si>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</si>
  <si>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</si>
  <si>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</si>
  <si>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</si>
  <si>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</si>
  <si>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</si>
  <si>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</si>
  <si>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</si>
  <si>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</si>
  <si>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</si>
  <si>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</si>
  <si>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</si>
  <si>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</si>
  <si>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</si>
  <si>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</si>
  <si>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</si>
  <si>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</si>
  <si>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</si>
  <si>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</si>
  <si>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</si>
  <si>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</si>
  <si>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</si>
  <si>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</si>
  <si>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</si>
  <si>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</si>
  <si>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</si>
  <si>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</si>
  <si>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</si>
  <si>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</si>
  <si>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</si>
  <si>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</si>
  <si>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</si>
  <si>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</si>
  <si>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</si>
  <si>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</si>
  <si>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</si>
  <si>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</si>
  <si>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</si>
  <si>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</si>
  <si>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</si>
  <si>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</si>
  <si>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</si>
  <si>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</si>
  <si>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</si>
  <si>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</si>
  <si>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</si>
  <si>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</si>
  <si>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</si>
  <si>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</si>
  <si>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</si>
  <si>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</si>
  <si>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</si>
  <si>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</si>
  <si>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</si>
  <si>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</si>
  <si>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</si>
  <si>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</si>
  <si>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</si>
  <si>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</si>
  <si>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</si>
  <si>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</si>
  <si>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</si>
  <si>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</si>
  <si>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</si>
  <si>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</si>
  <si>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</si>
  <si>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</si>
  <si>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</si>
  <si>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</si>
  <si>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</si>
  <si>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</si>
  <si>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</si>
  <si>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</si>
  <si>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</si>
  <si>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</si>
  <si>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</si>
  <si>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</si>
  <si>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</si>
  <si>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</si>
  <si>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</si>
  <si>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</si>
  <si>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</si>
  <si>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</si>
  <si>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</si>
  <si>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</si>
  <si>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</si>
  <si>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</si>
  <si>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</si>
  <si>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</si>
  <si>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</si>
  <si>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</si>
  <si>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</si>
  <si>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</si>
  <si>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</si>
  <si>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</si>
  <si>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</si>
  <si>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</si>
  <si>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</si>
  <si>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</si>
  <si>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</si>
  <si>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</si>
  <si>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</si>
  <si>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</si>
  <si>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</si>
  <si>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</si>
  <si>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</si>
  <si>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</si>
  <si>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</si>
  <si>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</si>
  <si>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</si>
  <si>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</si>
  <si>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</si>
  <si>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</si>
  <si>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</si>
  <si>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</si>
  <si>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</si>
  <si>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</si>
  <si>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</si>
  <si>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</si>
  <si>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</si>
  <si>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</si>
  <si>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</si>
  <si>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</si>
  <si>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</si>
  <si>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</si>
  <si>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</si>
  <si>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</si>
  <si>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</si>
  <si>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</si>
  <si>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</si>
  <si>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</si>
  <si>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</si>
  <si>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</si>
  <si>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</si>
  <si>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</si>
  <si>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</si>
  <si>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</si>
  <si>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</si>
  <si>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</si>
  <si>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</si>
  <si>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</si>
  <si>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</si>
  <si>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</si>
  <si>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</si>
  <si>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</si>
  <si>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</si>
  <si>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</si>
  <si>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</si>
  <si>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</si>
  <si>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</si>
  <si>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</si>
  <si>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</si>
  <si>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</si>
  <si>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</si>
  <si>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</si>
  <si>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</si>
  <si>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</si>
  <si>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</si>
  <si>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</si>
  <si>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</si>
  <si>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</si>
  <si>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</si>
  <si>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</si>
  <si>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</si>
  <si>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</si>
  <si>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</si>
  <si>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</si>
  <si>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</si>
  <si>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</si>
  <si>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</si>
  <si>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</si>
  <si>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</si>
  <si>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</si>
  <si>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</si>
  <si>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</si>
  <si>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</si>
  <si>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</si>
  <si>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</si>
  <si>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</si>
  <si>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</si>
  <si>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</si>
  <si>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</si>
  <si>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</si>
  <si>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</si>
  <si>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</si>
  <si>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</si>
  <si>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</si>
  <si>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</si>
  <si>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</si>
  <si>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</si>
  <si>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</si>
  <si>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</si>
  <si>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</si>
  <si>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</si>
  <si>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</si>
  <si>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</si>
  <si>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</si>
  <si>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</si>
  <si>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</si>
  <si>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</si>
  <si>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</si>
  <si>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</si>
  <si>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</si>
  <si>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</si>
  <si>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</si>
  <si>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</si>
  <si>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</si>
  <si>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</si>
  <si>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</si>
  <si>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</si>
  <si>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</si>
  <si>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</si>
  <si>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</si>
  <si>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</si>
  <si>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</si>
  <si>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</si>
  <si>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</si>
  <si>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</si>
  <si>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</si>
  <si>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</si>
  <si>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</si>
  <si>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</si>
  <si>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</si>
  <si>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</si>
  <si>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</si>
  <si>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</si>
  <si>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</si>
  <si>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</si>
  <si>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</si>
  <si>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</si>
  <si>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</si>
  <si>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</si>
  <si>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</si>
  <si>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</si>
  <si>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</si>
  <si>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</si>
  <si>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</si>
  <si>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</si>
  <si>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</si>
  <si>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</si>
  <si>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</si>
  <si>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</si>
  <si>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</si>
  <si>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</si>
  <si>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</si>
  <si>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</si>
  <si>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</si>
  <si>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</si>
  <si>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</si>
  <si>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</si>
  <si>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</si>
  <si>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</si>
  <si>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</si>
  <si>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</si>
  <si>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</si>
  <si>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</si>
  <si>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</si>
  <si>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</si>
  <si>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</si>
  <si>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</si>
  <si>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</si>
  <si>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</si>
  <si>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</si>
  <si>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</si>
  <si>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</si>
  <si>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</si>
  <si>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</si>
  <si>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</si>
  <si>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</si>
  <si>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</si>
  <si>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</si>
  <si>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</si>
  <si>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</si>
  <si>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</si>
  <si>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</si>
  <si>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</si>
  <si>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</si>
  <si>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</si>
  <si>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</si>
  <si>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</si>
  <si>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</si>
  <si>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</si>
  <si>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</si>
  <si>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</si>
  <si>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</si>
  <si>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</si>
  <si>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</si>
  <si>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</si>
  <si>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</si>
  <si>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</si>
  <si>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</si>
  <si>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</si>
  <si>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</si>
  <si>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</si>
  <si>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</si>
  <si>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</si>
  <si>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</si>
  <si>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</si>
  <si>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</si>
  <si>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</si>
  <si>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</si>
  <si>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</si>
  <si>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</si>
  <si>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</si>
  <si>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</si>
  <si>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</si>
  <si>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</si>
  <si>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</si>
  <si>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</si>
  <si>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</si>
  <si>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</si>
  <si>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</si>
  <si>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</si>
  <si>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</si>
  <si>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</si>
  <si>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</si>
  <si>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</si>
  <si>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</si>
  <si>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</si>
  <si>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</si>
  <si>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</si>
  <si>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</si>
  <si>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</si>
  <si>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</si>
  <si>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</si>
  <si>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</si>
  <si>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</si>
  <si>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</si>
  <si>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</si>
  <si>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</si>
  <si>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</si>
  <si>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</si>
  <si>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</si>
  <si>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</si>
  <si>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</si>
  <si>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</si>
  <si>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</si>
  <si>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</si>
  <si>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</si>
  <si>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</si>
  <si>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</si>
  <si>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</si>
  <si>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</si>
  <si>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</si>
  <si>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</si>
  <si>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</si>
  <si>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</si>
  <si>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</si>
  <si>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</si>
  <si>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</si>
  <si>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</si>
  <si>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</si>
  <si>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</si>
  <si>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</si>
  <si>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</si>
  <si>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</si>
  <si>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</si>
  <si>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</si>
  <si>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</si>
  <si>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</si>
  <si>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</si>
  <si>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</si>
  <si>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</si>
  <si>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</si>
  <si>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</si>
  <si>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</si>
  <si>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</si>
  <si>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</si>
  <si>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</si>
  <si>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</si>
  <si>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</si>
  <si>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</si>
  <si>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</si>
  <si>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</si>
  <si>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</si>
  <si>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</si>
  <si>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</si>
  <si>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</si>
  <si>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</si>
  <si>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</si>
  <si>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</si>
  <si>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</si>
  <si>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</si>
  <si>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</si>
  <si>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</si>
  <si>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</si>
  <si>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</si>
  <si>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</si>
  <si>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</si>
  <si>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</si>
  <si>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</si>
  <si>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</si>
  <si>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</si>
  <si>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</si>
  <si>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</si>
  <si>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</si>
  <si>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</si>
  <si>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</si>
  <si>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</si>
  <si>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</si>
  <si>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</si>
  <si>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</si>
  <si>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</si>
  <si>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</si>
  <si>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</si>
  <si>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</si>
  <si>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</si>
  <si>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</si>
  <si>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</si>
  <si>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</si>
  <si>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</si>
  <si>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</si>
  <si>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</si>
  <si>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</si>
  <si>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</si>
  <si>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</si>
  <si>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</si>
  <si>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</si>
  <si>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</si>
  <si>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</si>
  <si>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</si>
  <si>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</si>
  <si>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</si>
  <si>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</si>
  <si>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</si>
  <si>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</si>
  <si>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</si>
  <si>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</si>
  <si>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</si>
  <si>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</si>
  <si>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</si>
  <si>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</si>
  <si>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</si>
  <si>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</si>
  <si>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</si>
  <si>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</si>
  <si>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</si>
  <si>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</si>
  <si>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</si>
  <si>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</si>
  <si>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</si>
  <si>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</si>
  <si>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</si>
  <si>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</si>
  <si>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</si>
  <si>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</si>
  <si>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</si>
  <si>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</si>
  <si>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</si>
  <si>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</si>
  <si>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</si>
  <si>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</si>
  <si>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</si>
  <si>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</si>
  <si>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</si>
  <si>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</si>
  <si>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</si>
  <si>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</si>
  <si>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</si>
  <si>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</si>
  <si>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</si>
  <si>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</si>
  <si>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</si>
  <si>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</si>
  <si>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</si>
  <si>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</si>
  <si>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</si>
  <si>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</si>
  <si>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</si>
  <si>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</si>
  <si>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</si>
  <si>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</si>
  <si>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</si>
  <si>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</si>
  <si>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</si>
  <si>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</si>
  <si>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</si>
  <si>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</si>
  <si>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</si>
  <si>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</si>
  <si>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</si>
  <si>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</si>
  <si>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</si>
  <si>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</si>
  <si>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</si>
  <si>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</si>
  <si>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</si>
  <si>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</si>
  <si>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</si>
  <si>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</si>
  <si>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</si>
  <si>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</si>
  <si>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</si>
  <si>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</si>
  <si>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</si>
  <si>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</si>
  <si>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</si>
  <si>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</si>
  <si>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</si>
  <si>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</si>
  <si>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</si>
  <si>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</si>
  <si>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</si>
  <si>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</si>
  <si>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</si>
  <si>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</si>
  <si>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</si>
  <si>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</si>
  <si>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</si>
  <si>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</si>
  <si>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</si>
  <si>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</si>
  <si>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</si>
  <si>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</si>
  <si>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</si>
  <si>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</si>
  <si>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</si>
  <si>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</si>
  <si>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</si>
  <si>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</si>
  <si>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</si>
  <si>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</si>
  <si>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</si>
  <si>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</si>
  <si>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</si>
  <si>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</si>
  <si>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</si>
  <si>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</si>
  <si>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</si>
  <si>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</si>
  <si>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</si>
  <si>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</si>
  <si>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</si>
  <si>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</si>
  <si>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</si>
  <si>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</si>
  <si>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</si>
  <si>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</si>
  <si>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</si>
  <si>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</si>
  <si>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</si>
  <si>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</si>
  <si>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</si>
  <si>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</si>
  <si>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</si>
  <si>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</si>
  <si>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</si>
  <si>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</si>
  <si>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</si>
  <si>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</si>
  <si>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</si>
  <si>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</si>
  <si>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</si>
  <si>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</si>
  <si>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</si>
  <si>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</si>
  <si>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</si>
  <si>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</si>
  <si>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</si>
  <si>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</si>
  <si>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</si>
  <si>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</si>
  <si>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</si>
  <si>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</si>
  <si>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</si>
  <si>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</si>
  <si>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</si>
  <si>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</si>
  <si>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</si>
  <si>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</si>
  <si>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</si>
  <si>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</si>
  <si>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</si>
  <si>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</si>
  <si>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</si>
  <si>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</si>
  <si>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</si>
  <si>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</si>
  <si>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</si>
  <si>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</si>
  <si>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</si>
  <si>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</si>
  <si>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</si>
  <si>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</si>
  <si>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</si>
  <si>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</si>
  <si>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</si>
  <si>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</si>
  <si>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</si>
  <si>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</si>
  <si>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</si>
  <si>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</si>
  <si>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</si>
  <si>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</si>
  <si>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</si>
  <si>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</si>
  <si>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</si>
  <si>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</si>
  <si>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</si>
  <si>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</si>
  <si>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</si>
  <si>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</si>
  <si>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</si>
  <si>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</si>
  <si>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</si>
  <si>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</si>
  <si>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</si>
  <si>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</si>
  <si>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</si>
  <si>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</si>
  <si>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</si>
  <si>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</si>
  <si>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</si>
  <si>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</si>
  <si>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</si>
  <si>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</si>
  <si>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</si>
  <si>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</si>
  <si>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</si>
  <si>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</si>
  <si>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</si>
  <si>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</si>
  <si>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</si>
  <si>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</si>
  <si>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</si>
  <si>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</si>
  <si>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</si>
  <si>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</si>
  <si>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</si>
  <si>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</si>
  <si>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</si>
  <si>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</si>
  <si>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</si>
  <si>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</si>
  <si>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</si>
  <si>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</si>
  <si>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</si>
  <si>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</si>
  <si>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</si>
  <si>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</si>
  <si>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</si>
  <si>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</si>
  <si>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</si>
  <si>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</si>
  <si>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</si>
  <si>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</si>
  <si>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</si>
  <si>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</si>
  <si>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</si>
  <si>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</si>
  <si>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</si>
  <si>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</si>
  <si>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</si>
  <si>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</si>
  <si>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</si>
  <si>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</si>
  <si>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</si>
  <si>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</si>
  <si>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</si>
  <si>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</si>
  <si>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</si>
  <si>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</si>
  <si>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</si>
  <si>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</si>
  <si>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</si>
  <si>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</si>
  <si>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</si>
  <si>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</si>
  <si>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</si>
  <si>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</si>
  <si>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</si>
  <si>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</si>
  <si>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</si>
  <si>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</si>
  <si>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</si>
  <si>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</si>
  <si>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</si>
  <si>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</si>
  <si>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</si>
  <si>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</si>
  <si>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</si>
  <si>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</si>
  <si>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</si>
  <si>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</si>
  <si>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</si>
  <si>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</si>
  <si>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</si>
  <si>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</si>
  <si>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</si>
  <si>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</si>
  <si>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</si>
  <si>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</si>
  <si>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</si>
  <si>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</si>
  <si>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</si>
  <si>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</si>
  <si>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</si>
  <si>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</si>
  <si>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</si>
  <si>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</si>
  <si>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</si>
  <si>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</si>
  <si>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</si>
  <si>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</si>
  <si>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</si>
  <si>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</si>
  <si>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</si>
  <si>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</si>
  <si>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</si>
  <si>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</si>
  <si>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</si>
  <si>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</si>
  <si>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</si>
  <si>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</si>
  <si>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</si>
  <si>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</si>
  <si>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</si>
  <si>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</si>
  <si>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</si>
  <si>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</si>
  <si>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</si>
  <si>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</si>
  <si>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</si>
  <si>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</si>
  <si>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</si>
  <si>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</si>
  <si>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</si>
  <si>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</si>
  <si>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</si>
  <si>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</si>
  <si>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</si>
  <si>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</si>
  <si>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</si>
  <si>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</si>
  <si>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</si>
  <si>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</si>
  <si>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</si>
  <si>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</si>
  <si>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</si>
  <si>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</si>
  <si>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</si>
  <si>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</si>
  <si>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</si>
  <si>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</si>
  <si>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</si>
  <si>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</si>
  <si>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</si>
  <si>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</si>
  <si>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</si>
  <si>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</si>
  <si>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</si>
  <si>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</si>
  <si>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</si>
  <si>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</si>
  <si>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</si>
  <si>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</si>
  <si>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</si>
  <si>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</si>
  <si>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</si>
  <si>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</si>
  <si>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</si>
  <si>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</si>
  <si>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</si>
  <si>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</si>
  <si>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</si>
  <si>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</si>
  <si>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</si>
  <si>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</si>
  <si>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</si>
  <si>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</si>
  <si>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</si>
  <si>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</si>
  <si>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</si>
  <si>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</si>
  <si>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</si>
  <si>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</si>
  <si>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</si>
  <si>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</si>
  <si>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</si>
  <si>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</si>
  <si>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</si>
  <si>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</si>
  <si>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</si>
  <si>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</si>
  <si>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</si>
  <si>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</si>
  <si>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</si>
  <si>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</si>
  <si>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</si>
  <si>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</si>
  <si>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</si>
  <si>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</si>
  <si>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</si>
  <si>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</si>
  <si>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</si>
  <si>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</si>
  <si>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</si>
  <si>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</si>
  <si>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</si>
  <si>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</si>
  <si>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</si>
  <si>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</si>
  <si>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</si>
  <si>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</si>
  <si>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</si>
  <si>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</si>
  <si>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</si>
  <si>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</si>
  <si>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</si>
  <si>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</si>
  <si>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</si>
  <si>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</si>
  <si>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</si>
  <si>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</si>
  <si>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</si>
  <si>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</si>
  <si>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</si>
  <si>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</si>
  <si>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</si>
  <si>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</si>
  <si>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</si>
  <si>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</si>
  <si>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</si>
  <si>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</si>
  <si>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</si>
  <si>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</si>
  <si>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</si>
  <si>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</si>
  <si>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</si>
  <si>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</si>
  <si>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</si>
  <si>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</si>
  <si>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</si>
  <si>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</si>
  <si>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</si>
  <si>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</si>
  <si>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</si>
  <si>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</si>
  <si>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</si>
  <si>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</si>
  <si>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</si>
  <si>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</si>
  <si>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</si>
  <si>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</si>
  <si>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</si>
  <si>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</si>
  <si>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</si>
  <si>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</si>
  <si>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</si>
  <si>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</si>
  <si>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</si>
  <si>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</si>
  <si>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</si>
  <si>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</si>
  <si>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</si>
  <si>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</si>
  <si>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</si>
  <si>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</si>
  <si>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</si>
  <si>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</si>
  <si>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</si>
  <si>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</si>
  <si>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</si>
  <si>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</si>
  <si>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</si>
  <si>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</si>
  <si>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</si>
  <si>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</si>
  <si>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</si>
  <si>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</si>
  <si>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</si>
  <si>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</si>
  <si>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</si>
  <si>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</si>
  <si>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</si>
  <si>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</si>
  <si>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</si>
  <si>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</si>
  <si>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</si>
  <si>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</si>
  <si>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</si>
  <si>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</si>
  <si>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</si>
  <si>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</si>
  <si>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</si>
  <si>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</si>
  <si>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</si>
  <si>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</si>
  <si>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</si>
  <si>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</si>
  <si>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</si>
  <si>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</si>
  <si>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</si>
  <si>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</si>
  <si>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</si>
  <si>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</si>
  <si>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</si>
  <si>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</si>
  <si>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</si>
  <si>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</si>
  <si>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</si>
  <si>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</si>
  <si>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</si>
  <si>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</si>
  <si>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</si>
  <si>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</si>
  <si>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</si>
  <si>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</si>
  <si>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</si>
  <si>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</si>
  <si>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</si>
  <si>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</si>
  <si>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</si>
  <si>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</si>
  <si>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</si>
  <si>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</si>
  <si>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</si>
  <si>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</si>
  <si>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</si>
  <si>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</si>
  <si>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</si>
  <si>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</si>
  <si>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</si>
  <si>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</si>
  <si>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</si>
  <si>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</si>
  <si>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</si>
  <si>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</si>
  <si>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</si>
  <si>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</si>
  <si>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</si>
  <si>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</si>
  <si>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</si>
  <si>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</si>
  <si>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</si>
  <si>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</si>
  <si>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</si>
  <si>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</si>
  <si>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</si>
  <si>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</si>
  <si>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</si>
  <si>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</si>
  <si>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</si>
  <si>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</si>
  <si>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</si>
  <si>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</si>
  <si>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</si>
  <si>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</si>
  <si>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</si>
  <si>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</si>
  <si>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</si>
  <si>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</si>
  <si>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</si>
  <si>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</si>
  <si>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</si>
  <si>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</si>
  <si>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</si>
  <si>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</si>
  <si>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</si>
  <si>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</si>
  <si>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</si>
  <si>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</si>
  <si>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</si>
  <si>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</si>
  <si>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</si>
  <si>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</si>
  <si>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</si>
  <si>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</si>
  <si>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</si>
  <si>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</si>
  <si>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</si>
  <si>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</si>
  <si>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</si>
  <si>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</si>
  <si>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</si>
  <si>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</si>
  <si>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</si>
  <si>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</si>
  <si>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</si>
  <si>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</si>
  <si>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</si>
  <si>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</si>
  <si>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</si>
  <si>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</si>
  <si>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</si>
  <si>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</si>
  <si>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</si>
  <si>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</si>
  <si>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</si>
  <si>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</si>
  <si>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</si>
  <si>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</si>
  <si>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</si>
  <si>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</si>
  <si>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</si>
  <si>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</si>
  <si>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</si>
  <si>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</si>
  <si>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</si>
  <si>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</si>
  <si>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</si>
  <si>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</si>
  <si>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</si>
  <si>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</si>
  <si>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</si>
  <si>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</si>
  <si>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</si>
  <si>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</si>
  <si>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</si>
  <si>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</si>
  <si>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</si>
  <si>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</si>
  <si>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</si>
  <si>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</si>
  <si>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</si>
  <si>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</si>
  <si>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</si>
  <si>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</si>
  <si>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</si>
  <si>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</si>
  <si>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</si>
  <si>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</si>
  <si>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</si>
  <si>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</si>
  <si>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</si>
  <si>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</si>
  <si>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</si>
  <si>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</si>
  <si>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</si>
  <si>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</si>
  <si>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</si>
  <si>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</si>
  <si>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</si>
  <si>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</si>
  <si>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</si>
  <si>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</si>
  <si>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</si>
  <si>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</si>
  <si>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</si>
  <si>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</si>
  <si>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</si>
  <si>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</si>
  <si>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</si>
  <si>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</si>
  <si>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</si>
  <si>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</si>
  <si>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</si>
  <si>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</si>
  <si>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</si>
  <si>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</si>
  <si>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</si>
  <si>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</si>
  <si>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</si>
  <si>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</si>
  <si>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</si>
  <si>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</si>
  <si>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</si>
  <si>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</si>
  <si>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</si>
  <si>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</si>
  <si>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</si>
  <si>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</si>
  <si>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</si>
  <si>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</si>
  <si>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</si>
  <si>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</si>
  <si>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</si>
  <si>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</si>
  <si>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</si>
  <si>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</si>
  <si>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</si>
  <si>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</si>
  <si>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</si>
  <si>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</si>
  <si>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</si>
  <si>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</si>
  <si>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</si>
  <si>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</si>
  <si>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</si>
  <si>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</si>
  <si>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</si>
  <si>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</si>
  <si>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</si>
  <si>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</si>
  <si>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</si>
  <si>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</si>
  <si>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</si>
  <si>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</si>
  <si>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</si>
  <si>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</si>
  <si>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</si>
  <si>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</si>
  <si>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</si>
  <si>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</si>
  <si>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</si>
  <si>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</si>
  <si>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</si>
  <si>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</si>
  <si>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</si>
  <si>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</si>
  <si>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</si>
  <si>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</si>
  <si>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</si>
  <si>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</si>
  <si>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</si>
  <si>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</si>
  <si>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</si>
  <si>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</si>
  <si>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</si>
  <si>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</si>
  <si>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</si>
  <si>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</si>
  <si>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</si>
  <si>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</si>
  <si>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</si>
  <si>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</si>
  <si>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</si>
  <si>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</si>
  <si>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</si>
  <si>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</si>
  <si>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</si>
  <si>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</si>
  <si>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</si>
  <si>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</si>
  <si>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</si>
  <si>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</si>
  <si>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</si>
  <si>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</si>
  <si>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</si>
  <si>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</si>
  <si>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</si>
  <si>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</si>
  <si>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</si>
  <si>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</si>
  <si>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</si>
  <si>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</si>
  <si>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</si>
  <si>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</si>
  <si>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</si>
  <si>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</si>
  <si>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</si>
  <si>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</si>
  <si>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</si>
  <si>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</si>
  <si>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</si>
  <si>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</si>
  <si>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</si>
  <si>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</si>
  <si>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</si>
  <si>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</si>
  <si>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</si>
  <si>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</si>
  <si>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</si>
  <si>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</si>
  <si>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</si>
  <si>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</si>
  <si>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</si>
  <si>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</si>
  <si>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</si>
  <si>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</si>
  <si>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</si>
  <si>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</si>
  <si>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</si>
  <si>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</si>
  <si>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</si>
  <si>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</si>
  <si>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</si>
  <si>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</si>
  <si>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</si>
  <si>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</si>
  <si>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</si>
  <si>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</si>
  <si>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</si>
  <si>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</si>
  <si>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</si>
  <si>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</si>
  <si>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</si>
  <si>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</si>
  <si>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</si>
  <si>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</si>
  <si>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</si>
  <si>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</si>
  <si>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</si>
  <si>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</si>
  <si>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</si>
  <si>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</si>
  <si>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</si>
  <si>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</si>
  <si>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</si>
  <si>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</si>
  <si>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</si>
  <si>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</si>
  <si>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</si>
  <si>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</si>
  <si>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</si>
  <si>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</si>
  <si>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</si>
  <si>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</si>
  <si>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</si>
  <si>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</si>
  <si>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</si>
  <si>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</si>
  <si>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</si>
  <si>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</si>
  <si>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</si>
  <si>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</si>
  <si>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</si>
  <si>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</si>
  <si>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</si>
  <si>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</si>
  <si>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</si>
  <si>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</si>
  <si>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</si>
  <si>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</si>
  <si>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</si>
  <si>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</si>
  <si>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</si>
  <si>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</si>
  <si>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</si>
  <si>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</si>
  <si>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</si>
  <si>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</si>
  <si>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</si>
  <si>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</si>
  <si>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</si>
  <si>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</si>
  <si>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</si>
  <si>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</si>
  <si>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</si>
  <si>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</si>
  <si>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</si>
  <si>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</si>
  <si>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</si>
  <si>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</si>
  <si>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</si>
  <si>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</si>
  <si>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</si>
  <si>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</si>
  <si>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</si>
  <si>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</si>
  <si>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</si>
  <si>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</si>
  <si>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</si>
  <si>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</si>
  <si>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</si>
  <si>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</si>
  <si>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</si>
  <si>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</si>
  <si>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</si>
  <si>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</si>
  <si>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</si>
  <si>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</si>
  <si>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</si>
  <si>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</si>
  <si>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</si>
  <si>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</si>
  <si>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</si>
  <si>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</si>
  <si>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</si>
  <si>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</si>
  <si>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</si>
  <si>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</si>
  <si>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</si>
  <si>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</si>
  <si>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</si>
  <si>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</si>
  <si>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</si>
  <si>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</si>
  <si>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</si>
  <si>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</si>
  <si>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</si>
  <si>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</si>
  <si>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</si>
  <si>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</si>
  <si>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</si>
  <si>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</si>
  <si>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</si>
  <si>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</si>
  <si>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</si>
  <si>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</si>
  <si>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</si>
  <si>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</si>
  <si>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</si>
  <si>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</si>
  <si>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</si>
  <si>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</si>
  <si>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</si>
  <si>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</si>
  <si>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</si>
  <si>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</si>
  <si>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</si>
  <si>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</si>
  <si>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</si>
  <si>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</si>
  <si>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</si>
  <si>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</si>
  <si>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</si>
  <si>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</si>
  <si>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</si>
  <si>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</si>
  <si>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</si>
  <si>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</si>
  <si>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</si>
  <si>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</si>
  <si>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</si>
  <si>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</si>
  <si>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</si>
  <si>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</si>
  <si>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</si>
  <si>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</si>
  <si>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</si>
  <si>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</si>
  <si>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</si>
  <si>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</si>
  <si>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</si>
  <si>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</si>
  <si>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</si>
  <si>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</si>
  <si>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</si>
  <si>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</si>
  <si>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</si>
  <si>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</si>
  <si>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</si>
  <si>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</si>
  <si>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</si>
  <si>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</si>
  <si>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</si>
  <si>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</si>
  <si>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</si>
  <si>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</si>
  <si>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</si>
  <si>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</si>
  <si>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</si>
  <si>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</si>
  <si>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</si>
  <si>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</si>
  <si>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</si>
  <si>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</si>
  <si>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</si>
  <si>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</si>
  <si>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</si>
  <si>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</si>
  <si>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</si>
  <si>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</si>
  <si>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</si>
  <si>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</si>
  <si>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</si>
  <si>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</si>
  <si>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</si>
  <si>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</si>
  <si>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</si>
  <si>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</si>
  <si>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</si>
  <si>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</si>
  <si>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</si>
  <si>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</si>
  <si>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</si>
  <si>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</si>
  <si>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</si>
  <si>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</si>
  <si>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</si>
  <si>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</si>
  <si>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</si>
  <si>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</si>
  <si>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</si>
  <si>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</si>
  <si>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</si>
  <si>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</si>
  <si>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</si>
  <si>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</si>
  <si>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</si>
  <si>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</si>
  <si>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</si>
  <si>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</si>
  <si>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</si>
  <si>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</si>
  <si>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</si>
  <si>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</si>
  <si>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</si>
  <si>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</si>
  <si>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</si>
  <si>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</si>
  <si>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</si>
  <si>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</si>
  <si>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</si>
  <si>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</si>
  <si>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</si>
  <si>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</si>
  <si>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</si>
  <si>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</si>
  <si>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</si>
  <si>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</si>
  <si>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</si>
  <si>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</si>
  <si>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</si>
  <si>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</si>
  <si>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</si>
  <si>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</si>
  <si>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</si>
  <si>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</si>
  <si>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</si>
  <si>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</si>
  <si>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</si>
  <si>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</si>
  <si>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</si>
  <si>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</si>
  <si>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</si>
  <si>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</si>
  <si>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</si>
  <si>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</si>
  <si>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</si>
  <si>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</si>
  <si>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</si>
  <si>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</si>
  <si>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</si>
  <si>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</si>
  <si>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</si>
  <si>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</si>
  <si>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</si>
  <si>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</si>
  <si>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</si>
  <si>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</si>
  <si>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</si>
  <si>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</si>
  <si>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</si>
  <si>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</si>
  <si>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</si>
  <si>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</si>
  <si>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</si>
  <si>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</si>
  <si>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</si>
  <si>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</si>
  <si>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</si>
  <si>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</si>
  <si>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</si>
  <si>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</si>
  <si>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</si>
  <si>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</si>
  <si>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</si>
  <si>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</si>
  <si>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</si>
  <si>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</si>
  <si>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</si>
  <si>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</si>
  <si>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</si>
  <si>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</si>
  <si>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</si>
  <si>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</si>
  <si>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</si>
  <si>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</si>
  <si>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</si>
  <si>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</si>
  <si>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</si>
  <si>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</si>
  <si>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</si>
  <si>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</si>
  <si>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</si>
  <si>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</si>
  <si>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</si>
  <si>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</si>
  <si>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</si>
  <si>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</si>
  <si>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</si>
  <si>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</si>
  <si>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</si>
  <si>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</si>
  <si>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</si>
  <si>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</si>
  <si>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</si>
  <si>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</si>
  <si>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</si>
  <si>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</si>
  <si>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</si>
  <si>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</si>
  <si>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</si>
  <si>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</si>
  <si>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</si>
  <si>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</si>
  <si>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</si>
  <si>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</si>
  <si>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</si>
  <si>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</si>
  <si>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</si>
  <si>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</si>
  <si>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</si>
  <si>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</si>
  <si>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</si>
  <si>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</si>
  <si>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</si>
  <si>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</si>
  <si>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</si>
  <si>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</si>
  <si>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</si>
  <si>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</si>
  <si>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</si>
  <si>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</si>
  <si>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</si>
  <si>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</si>
  <si>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</si>
  <si>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</si>
  <si>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</si>
  <si>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</si>
  <si>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</si>
  <si>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</si>
  <si>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</si>
  <si>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</si>
  <si>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</si>
  <si>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</si>
  <si>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</si>
  <si>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</si>
  <si>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</si>
  <si>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</si>
  <si>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</si>
  <si>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</si>
  <si>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</si>
  <si>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</si>
  <si>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</si>
  <si>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</si>
  <si>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</si>
  <si>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</si>
  <si>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</si>
  <si>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</si>
  <si>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</si>
  <si>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</si>
  <si>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</si>
  <si>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</si>
  <si>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</si>
  <si>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</si>
  <si>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</si>
  <si>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</si>
  <si>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</si>
  <si>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</si>
  <si>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</si>
  <si>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</si>
  <si>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</si>
  <si>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</si>
  <si>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</si>
  <si>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</si>
  <si>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</si>
  <si>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</si>
  <si>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</si>
  <si>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</si>
  <si>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</si>
  <si>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</si>
  <si>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</si>
  <si>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</si>
  <si>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</si>
  <si>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</si>
  <si>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</si>
  <si>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</si>
  <si>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</si>
  <si>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</si>
  <si>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</si>
  <si>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</si>
  <si>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</si>
  <si>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</si>
  <si>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</si>
  <si>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</si>
  <si>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</si>
  <si>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</si>
  <si>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</si>
  <si>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</si>
  <si>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</si>
  <si>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</si>
  <si>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</si>
  <si>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</si>
  <si>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</si>
  <si>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</si>
  <si>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</si>
  <si>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</si>
  <si>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</si>
  <si>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</si>
  <si>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</si>
  <si>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</si>
  <si>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</si>
  <si>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</si>
  <si>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</si>
  <si>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</si>
  <si>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</si>
  <si>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</si>
  <si>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</si>
  <si>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</si>
  <si>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</si>
  <si>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</si>
  <si>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</si>
  <si>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</si>
  <si>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</si>
  <si>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</si>
  <si>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</si>
  <si>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</si>
  <si>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</si>
  <si>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</si>
  <si>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</si>
  <si>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</si>
  <si>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</si>
  <si>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</si>
  <si>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</si>
  <si>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</si>
  <si>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</si>
  <si>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</si>
  <si>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</si>
  <si>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</si>
  <si>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</si>
  <si>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</si>
  <si>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</si>
  <si>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</si>
  <si>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</si>
  <si>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</si>
  <si>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</si>
  <si>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</si>
  <si>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</si>
  <si>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</si>
  <si>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</si>
  <si>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</si>
  <si>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</si>
  <si>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</si>
  <si>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</si>
  <si>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</si>
  <si>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</si>
  <si>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</si>
  <si>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</si>
  <si>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</si>
  <si>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</si>
  <si>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</si>
  <si>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</si>
  <si>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</si>
  <si>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</si>
  <si>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</si>
  <si>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</si>
  <si>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</si>
  <si>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</si>
  <si>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</si>
  <si>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</si>
  <si>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</si>
  <si>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</si>
  <si>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</si>
  <si>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</si>
  <si>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</si>
  <si>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</si>
  <si>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</si>
  <si>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</si>
  <si>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</si>
  <si>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</si>
  <si>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</si>
  <si>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</si>
  <si>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</si>
  <si>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</si>
  <si>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</si>
  <si>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</si>
  <si>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</si>
  <si>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</si>
  <si>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</si>
  <si>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</si>
  <si>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</si>
  <si>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</si>
  <si>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</si>
  <si>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</si>
  <si>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</si>
  <si>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</si>
  <si>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</si>
  <si>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</si>
  <si>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</si>
  <si>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</si>
  <si>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</si>
  <si>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</si>
  <si>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</si>
  <si>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</si>
  <si>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</si>
  <si>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</si>
  <si>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</si>
  <si>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</si>
  <si>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</si>
  <si>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</si>
  <si>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</si>
  <si>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</si>
  <si>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</si>
  <si>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</si>
  <si>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</si>
  <si>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</si>
  <si>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</si>
  <si>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</si>
  <si>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</si>
  <si>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</si>
  <si>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</si>
  <si>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</si>
  <si>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</si>
  <si>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</si>
  <si>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</si>
  <si>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</si>
  <si>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</si>
  <si>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</si>
  <si>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</si>
  <si>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</si>
  <si>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</si>
  <si>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</si>
  <si>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</si>
  <si>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</si>
  <si>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</si>
  <si>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</si>
  <si>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</si>
  <si>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</si>
  <si>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</si>
  <si>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</si>
  <si>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</si>
  <si>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</si>
  <si>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</si>
  <si>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</si>
  <si>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</si>
  <si>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</si>
  <si>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</si>
  <si>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</si>
  <si>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</si>
  <si>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</si>
  <si>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</si>
  <si>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</si>
  <si>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</si>
  <si>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</si>
  <si>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</si>
  <si>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</si>
  <si>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</si>
  <si>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</si>
  <si>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</si>
  <si>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</si>
  <si>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</si>
  <si>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</si>
  <si>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</si>
  <si>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</si>
  <si>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</si>
  <si>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</si>
  <si>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</si>
  <si>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</si>
  <si>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</si>
  <si>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</si>
  <si>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</si>
  <si>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</si>
  <si>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</si>
  <si>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</si>
  <si>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</si>
  <si>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</si>
  <si>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</si>
  <si>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</si>
  <si>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</si>
  <si>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</si>
  <si>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</si>
  <si>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</si>
  <si>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</si>
  <si>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</si>
  <si>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</si>
  <si>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</si>
  <si>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</si>
  <si>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</si>
  <si>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</si>
  <si>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</si>
  <si>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</si>
  <si>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</si>
  <si>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</si>
  <si>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</si>
  <si>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</si>
  <si>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</si>
  <si>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</si>
  <si>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</si>
  <si>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</si>
  <si>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</si>
  <si>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</si>
  <si>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</si>
  <si>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</si>
  <si>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</si>
  <si>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</si>
  <si>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</si>
  <si>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</si>
  <si>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</si>
  <si>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</si>
  <si>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</si>
  <si>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</si>
  <si>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</si>
  <si>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</si>
  <si>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</si>
  <si>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</si>
  <si>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</si>
  <si>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</si>
  <si>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</si>
  <si>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</si>
  <si>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</si>
  <si>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</si>
  <si>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</si>
  <si>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</si>
  <si>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</si>
  <si>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</si>
  <si>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</si>
  <si>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</si>
  <si>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</si>
  <si>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</si>
  <si>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</si>
  <si>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</si>
  <si>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</si>
  <si>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</si>
  <si>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</si>
  <si>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</si>
  <si>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</si>
  <si>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</si>
  <si>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</si>
  <si>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</si>
  <si>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</si>
  <si>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</si>
  <si>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</si>
  <si>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</si>
  <si>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</si>
  <si>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</si>
  <si>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</si>
  <si>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</si>
  <si>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</si>
  <si>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</si>
  <si>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</si>
  <si>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</si>
  <si>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</si>
  <si>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</si>
  <si>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</si>
  <si>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</si>
  <si>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</si>
  <si>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</si>
  <si>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</si>
  <si>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</si>
  <si>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</si>
  <si>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</si>
  <si>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</si>
  <si>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</si>
  <si>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</si>
  <si>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</si>
  <si>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</si>
  <si>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</si>
  <si>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</si>
  <si>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</si>
  <si>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</si>
  <si>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</si>
  <si>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</si>
  <si>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</si>
  <si>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</si>
  <si>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</si>
  <si>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</si>
  <si>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</si>
  <si>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</si>
  <si>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</si>
  <si>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</si>
  <si>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</si>
  <si>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</si>
  <si>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</si>
  <si>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</si>
  <si>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</si>
  <si>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</si>
  <si>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</si>
  <si>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</si>
  <si>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</si>
  <si>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</si>
  <si>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</si>
  <si>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</si>
  <si>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</si>
  <si>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</si>
  <si>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</si>
  <si>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</si>
  <si>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</si>
  <si>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</si>
  <si>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</si>
  <si>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</si>
  <si>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</si>
  <si>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</si>
  <si>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</si>
  <si>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</si>
  <si>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</si>
  <si>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</si>
  <si>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</si>
  <si>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</si>
  <si>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</si>
  <si>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</si>
  <si>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</si>
  <si>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</si>
  <si>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</si>
  <si>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</si>
  <si>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</si>
  <si>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</si>
  <si>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</si>
  <si>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</si>
  <si>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</si>
  <si>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</si>
  <si>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</si>
  <si>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</si>
  <si>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</si>
  <si>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</si>
  <si>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</si>
  <si>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</si>
  <si>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</si>
  <si>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</si>
  <si>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</si>
  <si>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</si>
  <si>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</si>
  <si>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</si>
  <si>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</si>
  <si>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</si>
  <si>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</si>
  <si>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</si>
  <si>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</si>
  <si>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</si>
  <si>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</si>
  <si>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</si>
  <si>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</si>
  <si>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</si>
  <si>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</si>
  <si>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</si>
  <si>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</si>
  <si>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</si>
  <si>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</si>
  <si>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</si>
  <si>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</si>
  <si>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</si>
  <si>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</si>
  <si>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</si>
  <si>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</si>
  <si>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</si>
  <si>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</si>
  <si>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</si>
  <si>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</si>
  <si>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</si>
  <si>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</si>
  <si>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</si>
  <si>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</si>
  <si>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</si>
  <si>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</si>
  <si>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</si>
  <si>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</si>
  <si>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</si>
  <si>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</si>
  <si>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</si>
  <si>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</si>
  <si>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</si>
  <si>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</si>
  <si>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</si>
  <si>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</si>
  <si>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</si>
  <si>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</si>
  <si>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</si>
  <si>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</si>
  <si>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</si>
  <si>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</si>
  <si>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</si>
  <si>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</si>
  <si>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</si>
  <si>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</si>
  <si>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</si>
  <si>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</si>
  <si>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</si>
  <si>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</si>
  <si>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</si>
  <si>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</si>
  <si>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</si>
  <si>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</si>
  <si>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</si>
  <si>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</si>
  <si>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</si>
  <si>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</si>
  <si>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</si>
  <si>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</si>
  <si>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</si>
  <si>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</si>
  <si>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</si>
  <si>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</si>
  <si>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</si>
  <si>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</si>
  <si>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</si>
  <si>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</si>
  <si>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</si>
  <si>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</si>
  <si>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</si>
  <si>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</si>
  <si>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</si>
  <si>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</si>
  <si>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</si>
  <si>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</si>
  <si>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</si>
  <si>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</si>
  <si>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</si>
  <si>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</si>
  <si>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</si>
  <si>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</si>
  <si>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</si>
  <si>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</si>
  <si>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</si>
  <si>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</si>
  <si>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</si>
  <si>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</si>
  <si>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</si>
  <si>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</si>
  <si>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</si>
  <si>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</si>
  <si>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</si>
  <si>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</si>
  <si>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</si>
  <si>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</si>
  <si>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</si>
  <si>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</si>
  <si>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</si>
  <si>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</si>
  <si>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</si>
  <si>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</si>
  <si>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</si>
  <si>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</si>
  <si>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</si>
  <si>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</si>
  <si>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</si>
  <si>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</si>
  <si>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</si>
  <si>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</si>
  <si>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</si>
  <si>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</si>
  <si>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</si>
  <si>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</si>
  <si>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</si>
  <si>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</si>
  <si>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</si>
  <si>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</si>
  <si>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</si>
  <si>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</si>
  <si>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</si>
  <si>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</si>
  <si>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</si>
  <si>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</si>
  <si>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</si>
  <si>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</si>
  <si>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</si>
  <si>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</si>
  <si>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</si>
  <si>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</si>
  <si>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</si>
  <si>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</si>
  <si>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</si>
  <si>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</si>
  <si>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</si>
  <si>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</si>
  <si>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</si>
  <si>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</si>
  <si>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</si>
  <si>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</si>
  <si>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</si>
  <si>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</si>
  <si>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</si>
  <si>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</si>
  <si>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</si>
  <si>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</si>
  <si>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</si>
  <si>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</si>
  <si>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</si>
  <si>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</si>
  <si>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</si>
  <si>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</si>
  <si>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</si>
  <si>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</si>
  <si>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</si>
  <si>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</si>
  <si>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</si>
  <si>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</si>
  <si>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</si>
  <si>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</si>
  <si>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</si>
  <si>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</si>
  <si>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</si>
  <si>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</si>
  <si>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</si>
  <si>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</si>
  <si>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</si>
  <si>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</si>
  <si>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</si>
  <si>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</si>
  <si>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</si>
  <si>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</si>
  <si>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</si>
  <si>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</si>
  <si>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</si>
  <si>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</si>
  <si>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</si>
  <si>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</si>
  <si>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</si>
  <si>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</si>
  <si>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</si>
  <si>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</si>
  <si>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</si>
  <si>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</si>
  <si>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</si>
  <si>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</si>
  <si>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</si>
  <si>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</si>
  <si>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</si>
  <si>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</si>
  <si>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</si>
  <si>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</si>
  <si>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</si>
  <si>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</si>
  <si>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</si>
  <si>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</si>
  <si>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</si>
  <si>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</si>
  <si>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</si>
  <si>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</si>
  <si>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</si>
  <si>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</si>
  <si>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</si>
  <si>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</si>
  <si>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</si>
  <si>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</si>
  <si>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</si>
  <si>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</si>
  <si>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</si>
  <si>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</si>
  <si>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</si>
  <si>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</si>
  <si>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</si>
  <si>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</si>
  <si>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</si>
  <si>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</si>
  <si>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</si>
  <si>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</si>
  <si>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</si>
  <si>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</si>
  <si>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</si>
  <si>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</si>
  <si>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</si>
  <si>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</si>
  <si>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</si>
  <si>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</si>
  <si>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</si>
  <si>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</si>
  <si>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</si>
  <si>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</si>
  <si>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</si>
  <si>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</si>
  <si>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</si>
  <si>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</si>
  <si>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</si>
  <si>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</si>
  <si>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</si>
  <si>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</si>
  <si>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</si>
  <si>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</si>
  <si>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</si>
  <si>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</si>
  <si>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</si>
  <si>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</si>
  <si>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</si>
  <si>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</si>
  <si>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</si>
  <si>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</si>
  <si>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</si>
  <si>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</si>
  <si>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</si>
  <si>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</si>
  <si>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</si>
  <si>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</si>
  <si>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</si>
  <si>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</si>
  <si>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</si>
  <si>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</si>
  <si>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</si>
  <si>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</si>
  <si>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</si>
  <si>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</si>
  <si>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</si>
  <si>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</si>
  <si>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</si>
  <si>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</si>
  <si>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</si>
  <si>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</si>
  <si>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</si>
  <si>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</si>
  <si>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</si>
  <si>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</si>
  <si>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</si>
  <si>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</si>
  <si>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</si>
  <si>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</si>
  <si>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</si>
  <si>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</si>
  <si>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</si>
  <si>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</si>
  <si>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</si>
  <si>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</si>
  <si>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</si>
  <si>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</si>
  <si>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</si>
  <si>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</si>
  <si>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</si>
  <si>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</si>
  <si>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</si>
  <si>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</si>
  <si>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</si>
  <si>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</si>
  <si>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</si>
  <si>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</si>
  <si>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</si>
  <si>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</si>
  <si>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</si>
  <si>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</si>
  <si>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</si>
  <si>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</si>
  <si>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</si>
  <si>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</si>
  <si>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</si>
  <si>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</si>
  <si>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</si>
  <si>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</si>
  <si>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</si>
  <si>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</si>
  <si>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</si>
  <si>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</si>
  <si>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</si>
  <si>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</si>
  <si>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</si>
  <si>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</si>
  <si>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</si>
  <si>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</si>
  <si>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</si>
  <si>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</si>
  <si>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</si>
  <si>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</si>
  <si>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</si>
  <si>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</si>
  <si>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</si>
  <si>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</si>
  <si>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</si>
  <si>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</si>
  <si>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</si>
  <si>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</si>
  <si>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</si>
  <si>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</si>
  <si>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</si>
  <si>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</si>
  <si>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</si>
  <si>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</si>
  <si>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</si>
  <si>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</si>
  <si>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</si>
  <si>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</si>
  <si>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</si>
  <si>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</si>
  <si>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</si>
  <si>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</si>
  <si>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</si>
  <si>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</si>
  <si>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</si>
  <si>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</si>
  <si>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</si>
  <si>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</si>
  <si>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</si>
  <si>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</si>
  <si>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</si>
  <si>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</si>
  <si>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</si>
  <si>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</si>
  <si>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</si>
  <si>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</si>
  <si>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</si>
  <si>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</si>
  <si>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</si>
  <si>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</si>
  <si>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</si>
  <si>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</si>
  <si>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</si>
  <si>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</si>
  <si>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</si>
  <si>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</si>
  <si>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</si>
  <si>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</si>
  <si>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</si>
  <si>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</si>
  <si>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</si>
  <si>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</si>
  <si>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</si>
  <si>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</si>
  <si>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</si>
  <si>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</si>
  <si>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</si>
  <si>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</si>
  <si>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</si>
  <si>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</si>
  <si>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</si>
  <si>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</si>
  <si>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</si>
  <si>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</si>
  <si>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</si>
  <si>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</si>
  <si>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</si>
  <si>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</si>
  <si>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</si>
  <si>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</si>
  <si>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</si>
  <si>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</si>
  <si>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</si>
  <si>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</si>
  <si>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</si>
  <si>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</si>
  <si>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</si>
  <si>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</si>
  <si>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</si>
  <si>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</si>
  <si>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</si>
  <si>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</si>
  <si>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</si>
  <si>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</si>
  <si>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</si>
  <si>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</si>
  <si>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</si>
  <si>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</si>
  <si>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</si>
  <si>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</si>
  <si>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</si>
  <si>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</si>
  <si>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</si>
  <si>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</si>
  <si>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</si>
  <si>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</si>
  <si>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</si>
  <si>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</si>
  <si>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</si>
  <si>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</si>
  <si>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</si>
  <si>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</si>
  <si>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</si>
  <si>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</si>
  <si>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</si>
  <si>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</si>
  <si>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</si>
  <si>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</si>
  <si>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</si>
  <si>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</si>
  <si>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</si>
  <si>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</si>
  <si>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</si>
  <si>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</si>
  <si>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</si>
  <si>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</si>
  <si>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</si>
  <si>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</si>
  <si>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</si>
  <si>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</si>
  <si>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</si>
  <si>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</si>
  <si>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</si>
  <si>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</si>
  <si>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</si>
  <si>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</si>
  <si>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</si>
  <si>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</si>
  <si>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</si>
  <si>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</si>
  <si>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</si>
  <si>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</si>
  <si>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</si>
  <si>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</si>
  <si>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</si>
  <si>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</si>
  <si>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</si>
  <si>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</si>
  <si>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</si>
  <si>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</si>
  <si>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</si>
  <si>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</si>
  <si>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</si>
  <si>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</si>
  <si>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</si>
  <si>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</si>
  <si>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</si>
  <si>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</si>
  <si>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</si>
  <si>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</si>
  <si>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</si>
  <si>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</si>
  <si>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</si>
  <si>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</si>
  <si>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</si>
  <si>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</si>
  <si>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</si>
  <si>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</si>
  <si>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</si>
  <si>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</si>
  <si>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</si>
  <si>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</si>
  <si>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</si>
  <si>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</si>
  <si>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</si>
  <si>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</si>
  <si>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</si>
  <si>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</si>
  <si>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</si>
  <si>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</si>
  <si>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</si>
  <si>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</si>
  <si>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</si>
  <si>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</si>
  <si>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</si>
  <si>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</si>
  <si>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</si>
  <si>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</si>
  <si>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</si>
  <si>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</si>
  <si>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</si>
  <si>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</si>
  <si>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</si>
  <si>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</si>
  <si>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</si>
  <si>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</si>
  <si>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</si>
  <si>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</si>
  <si>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</si>
  <si>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</si>
  <si>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</si>
  <si>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</si>
  <si>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</si>
  <si>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</si>
  <si>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</si>
  <si>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</si>
  <si>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</si>
  <si>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</si>
  <si>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</si>
  <si>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</si>
  <si>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</si>
  <si>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</si>
  <si>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</si>
  <si>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</si>
  <si>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</si>
  <si>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</si>
  <si>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</si>
  <si>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</si>
  <si>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</si>
  <si>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</si>
  <si>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</si>
  <si>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</si>
  <si>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</si>
  <si>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</si>
  <si>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</si>
  <si>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</si>
  <si>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</si>
  <si>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</si>
  <si>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</si>
  <si>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</si>
  <si>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</si>
  <si>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</si>
  <si>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</si>
  <si>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</si>
  <si>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</si>
  <si>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</si>
  <si>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</si>
  <si>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</si>
  <si>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</si>
  <si>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</si>
  <si>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</si>
  <si>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</si>
  <si>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</si>
  <si>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</si>
  <si>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</si>
  <si>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</si>
  <si>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</si>
  <si>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</si>
  <si>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</si>
  <si>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</si>
  <si>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</si>
  <si>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</si>
  <si>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</si>
  <si>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</si>
  <si>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</si>
  <si>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</si>
  <si>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</si>
  <si>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</si>
  <si>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</si>
  <si>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</si>
  <si>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</si>
  <si>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</si>
  <si>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</si>
  <si>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</si>
  <si>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</si>
  <si>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</si>
  <si>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</si>
  <si>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</si>
  <si>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</si>
  <si>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</si>
  <si>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</si>
  <si>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</si>
  <si>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</si>
  <si>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</si>
  <si>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</si>
  <si>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</si>
  <si>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</si>
  <si>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</si>
  <si>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</si>
  <si>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</si>
  <si>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</si>
  <si>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</si>
  <si>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</si>
  <si>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</si>
  <si>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</si>
  <si>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</si>
  <si>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</si>
  <si>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</si>
  <si>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</si>
  <si>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</si>
  <si>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</si>
  <si>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</si>
  <si>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</si>
  <si>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</si>
  <si>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</si>
  <si>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</si>
  <si>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</si>
  <si>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</si>
  <si>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</si>
  <si>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</si>
  <si>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</si>
  <si>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</si>
  <si>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</si>
  <si>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</si>
  <si>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</si>
  <si>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</si>
  <si>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</si>
  <si>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</si>
  <si>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</si>
  <si>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</si>
  <si>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</si>
  <si>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</si>
  <si>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</si>
  <si>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</si>
  <si>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</si>
  <si>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</si>
  <si>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</si>
  <si>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</si>
  <si>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</si>
  <si>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</si>
  <si>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</si>
  <si>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</si>
  <si>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</si>
  <si>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</si>
  <si>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</si>
  <si>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</si>
  <si>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</si>
  <si>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</si>
  <si>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</si>
  <si>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</si>
  <si>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</si>
  <si>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</si>
  <si>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</si>
  <si>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</si>
  <si>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</si>
  <si>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</si>
  <si>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</si>
  <si>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</si>
  <si>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</si>
  <si>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</si>
  <si>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</si>
  <si>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</si>
  <si>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</si>
  <si>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</si>
  <si>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</si>
  <si>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</si>
  <si>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</si>
  <si>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</si>
  <si>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</si>
  <si>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</si>
  <si>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</si>
  <si>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</si>
  <si>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</si>
  <si>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</si>
  <si>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</si>
  <si>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</si>
  <si>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</si>
  <si>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</si>
  <si>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</si>
  <si>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</si>
  <si>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</si>
  <si>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</si>
  <si>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</si>
  <si>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</si>
  <si>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</si>
  <si>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</si>
  <si>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</si>
  <si>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</si>
  <si>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</si>
  <si>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</si>
  <si>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</si>
  <si>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</si>
  <si>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</si>
  <si>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</si>
  <si>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</si>
  <si>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</si>
  <si>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</si>
  <si>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</si>
  <si>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</si>
  <si>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</si>
  <si>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</si>
  <si>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</si>
  <si>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</si>
  <si>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</si>
  <si>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</si>
  <si>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</si>
  <si>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</si>
  <si>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</si>
  <si>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</si>
  <si>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</si>
  <si>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</si>
  <si>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</si>
  <si>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</si>
  <si>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</si>
  <si>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</si>
  <si>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</si>
  <si>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</si>
  <si>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</si>
  <si>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</si>
  <si>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</si>
  <si>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</si>
  <si>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</si>
  <si>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</si>
  <si>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</si>
  <si>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</si>
  <si>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</si>
  <si>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</si>
  <si>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</si>
  <si>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</si>
  <si>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</si>
  <si>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</si>
  <si>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</si>
  <si>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</si>
  <si>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</si>
  <si>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</si>
  <si>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</si>
  <si>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</si>
  <si>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</si>
  <si>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</si>
  <si>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</si>
  <si>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</si>
  <si>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</si>
  <si>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</si>
  <si>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</si>
  <si>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</si>
  <si>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</si>
  <si>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</si>
  <si>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</si>
  <si>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</si>
  <si>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</si>
  <si>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</si>
  <si>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</si>
  <si>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</si>
  <si>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</si>
  <si>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</si>
  <si>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</si>
  <si>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</si>
  <si>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</si>
  <si>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</si>
  <si>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</si>
  <si>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</si>
  <si>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</si>
  <si>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</si>
  <si>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</si>
  <si>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</si>
  <si>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</si>
  <si>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</si>
  <si>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</si>
  <si>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</si>
  <si>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</si>
  <si>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</si>
  <si>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</si>
  <si>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</si>
  <si>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</si>
  <si>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</si>
  <si>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</si>
  <si>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</si>
  <si>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</si>
  <si>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</si>
  <si>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</si>
  <si>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</si>
  <si>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</si>
  <si>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</si>
  <si>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</si>
  <si>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</si>
  <si>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</si>
  <si>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</si>
  <si>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</si>
  <si>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</si>
  <si>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</si>
  <si>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</si>
  <si>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</si>
  <si>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</si>
  <si>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</si>
  <si>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</si>
  <si>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</si>
  <si>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</si>
  <si>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</si>
  <si>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</si>
  <si>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</si>
  <si>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</si>
  <si>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</si>
  <si>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</si>
  <si>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</si>
  <si>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</si>
  <si>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</si>
  <si>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</si>
  <si>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</si>
  <si>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</si>
  <si>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</si>
  <si>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</si>
  <si>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</si>
  <si>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</si>
  <si>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</si>
  <si>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</si>
  <si>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</si>
  <si>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</si>
  <si>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</si>
  <si>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</si>
  <si>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</si>
  <si>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</si>
  <si>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</si>
  <si>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</si>
  <si>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</si>
  <si>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</si>
  <si>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</si>
  <si>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</si>
  <si>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</si>
  <si>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</si>
  <si>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</si>
  <si>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</si>
  <si>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</si>
  <si>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</si>
  <si>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</si>
  <si>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</si>
  <si>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</si>
  <si>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</si>
  <si>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</si>
  <si>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</si>
  <si>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</si>
  <si>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</si>
  <si>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</si>
  <si>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</si>
  <si>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</si>
  <si>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</si>
  <si>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</si>
  <si>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</si>
  <si>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</si>
  <si>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</si>
  <si>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</si>
  <si>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</si>
  <si>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</si>
  <si>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</si>
  <si>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</si>
  <si>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</si>
  <si>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</si>
  <si>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</si>
  <si>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</si>
  <si>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</si>
  <si>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</si>
  <si>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</si>
  <si>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</si>
  <si>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</si>
  <si>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</si>
  <si>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</si>
  <si>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</si>
  <si>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</si>
  <si>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</si>
  <si>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</si>
  <si>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</si>
  <si>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</si>
  <si>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</si>
  <si>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</si>
  <si>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</si>
  <si>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</si>
  <si>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</si>
  <si>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</si>
  <si>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</si>
  <si>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</si>
  <si>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</si>
  <si>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</si>
  <si>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</si>
  <si>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</si>
  <si>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</si>
  <si>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</si>
  <si>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</si>
  <si>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</si>
  <si>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</si>
  <si>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</si>
  <si>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</si>
  <si>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</si>
  <si>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</si>
  <si>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</si>
  <si>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</si>
  <si>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</si>
  <si>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</si>
  <si>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</si>
  <si>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</si>
  <si>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</si>
  <si>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</si>
  <si>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</si>
  <si>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</si>
  <si>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</si>
  <si>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</si>
  <si>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</si>
  <si>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</si>
  <si>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</si>
  <si>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</si>
  <si>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</si>
  <si>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</si>
  <si>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</si>
  <si>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</si>
  <si>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</si>
  <si>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</si>
  <si>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</si>
  <si>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</si>
  <si>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</si>
  <si>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</si>
  <si>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</si>
  <si>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</si>
  <si>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</si>
  <si>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</si>
  <si>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</si>
  <si>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</si>
  <si>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</si>
  <si>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</si>
  <si>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</si>
  <si>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</si>
  <si>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</si>
  <si>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</si>
  <si>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</si>
  <si>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</si>
  <si>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</si>
  <si>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</si>
  <si>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</si>
  <si>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</si>
  <si>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</si>
  <si>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</si>
  <si>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</si>
  <si>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</si>
  <si>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</si>
  <si>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</si>
  <si>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</si>
  <si>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</si>
  <si>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</si>
  <si>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</si>
  <si>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</si>
  <si>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</si>
  <si>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</si>
  <si>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</si>
  <si>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</si>
  <si>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</si>
  <si>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</si>
  <si>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</si>
  <si>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</si>
  <si>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</si>
  <si>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</si>
  <si>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</si>
  <si>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</si>
  <si>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</si>
  <si>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</si>
  <si>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</si>
  <si>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</si>
  <si>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</si>
  <si>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</si>
  <si>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</si>
  <si>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</si>
  <si>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</si>
  <si>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</si>
  <si>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</si>
  <si>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</si>
  <si>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</si>
  <si>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</si>
  <si>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</si>
  <si>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</si>
  <si>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</si>
  <si>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</si>
  <si>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</si>
  <si>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</si>
  <si>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</si>
  <si>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</si>
  <si>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</si>
  <si>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</si>
  <si>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</si>
  <si>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</si>
  <si>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</si>
  <si>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</si>
  <si>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</si>
  <si>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</si>
  <si>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</si>
  <si>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</si>
  <si>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</si>
  <si>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</si>
  <si>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</si>
  <si>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</si>
  <si>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</si>
  <si>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</si>
  <si>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</si>
  <si>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</si>
  <si>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</si>
  <si>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</si>
  <si>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</si>
  <si>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</si>
  <si>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</si>
  <si>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</si>
  <si>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</si>
  <si>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</si>
  <si>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</si>
  <si>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</si>
  <si>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</si>
  <si>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</si>
  <si>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</si>
  <si>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</si>
  <si>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</si>
  <si>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</si>
  <si>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</si>
  <si>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</si>
  <si>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</si>
  <si>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</si>
  <si>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</si>
  <si>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</si>
  <si>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</si>
  <si>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</si>
  <si>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</si>
  <si>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</si>
  <si>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</si>
  <si>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</si>
  <si>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</si>
  <si>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</si>
  <si>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</si>
  <si>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</si>
  <si>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</si>
  <si>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</si>
  <si>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</si>
  <si>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</si>
  <si>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</si>
  <si>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</si>
  <si>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</si>
  <si>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</si>
  <si>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</si>
  <si>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</si>
  <si>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</si>
  <si>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</si>
  <si>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</si>
  <si>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</si>
  <si>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</si>
  <si>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</si>
  <si>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</si>
  <si>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</si>
  <si>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</si>
  <si>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</si>
  <si>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</si>
  <si>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</si>
  <si>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</si>
  <si>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</si>
  <si>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</si>
  <si>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</si>
  <si>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</si>
  <si>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</si>
  <si>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</si>
  <si>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</si>
  <si>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</si>
  <si>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</si>
  <si>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</si>
  <si>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</si>
  <si>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</si>
  <si>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</si>
  <si>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</si>
  <si>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</si>
  <si>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</si>
  <si>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</si>
  <si>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</si>
  <si>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</si>
  <si>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</si>
  <si>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</si>
  <si>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</si>
  <si>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</si>
  <si>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</si>
  <si>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</si>
  <si>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</si>
  <si>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</si>
  <si>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</si>
  <si>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</si>
  <si>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</si>
  <si>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</si>
  <si>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</si>
  <si>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</si>
  <si>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</si>
  <si>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</si>
  <si>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</si>
  <si>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</si>
  <si>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</si>
  <si>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</si>
  <si>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</si>
  <si>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</si>
  <si>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</si>
  <si>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</si>
  <si>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</si>
  <si>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</si>
  <si>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</si>
  <si>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</si>
  <si>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</si>
  <si>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</si>
  <si>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</si>
  <si>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</si>
  <si>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</si>
  <si>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</si>
  <si>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</si>
  <si>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</si>
  <si>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</si>
  <si>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</si>
  <si>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</si>
  <si>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</si>
  <si>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</si>
  <si>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</si>
  <si>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</si>
  <si>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</si>
  <si>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</si>
  <si>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</si>
  <si>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</si>
  <si>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</si>
  <si>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</si>
  <si>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</si>
  <si>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</si>
  <si>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</si>
  <si>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</si>
  <si>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</si>
  <si>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</si>
  <si>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</si>
  <si>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</si>
  <si>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</si>
  <si>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</si>
  <si>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</si>
  <si>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</si>
  <si>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</si>
  <si>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</si>
  <si>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</si>
  <si>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</si>
  <si>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</si>
  <si>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</si>
  <si>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</si>
  <si>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</si>
  <si>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</si>
  <si>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</si>
  <si>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</si>
  <si>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</si>
  <si>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</si>
  <si>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</si>
  <si>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</si>
  <si>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</si>
  <si>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</si>
  <si>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</si>
  <si>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</si>
  <si>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</si>
  <si>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</si>
  <si>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</si>
  <si>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</si>
  <si>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</si>
  <si>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</si>
  <si>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</si>
  <si>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</si>
  <si>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</si>
  <si>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</si>
  <si>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</si>
  <si>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</si>
  <si>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</si>
  <si>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</si>
  <si>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</si>
  <si>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</si>
  <si>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</si>
  <si>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</si>
  <si>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</si>
  <si>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</si>
  <si>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</si>
  <si>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</si>
  <si>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</si>
  <si>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</si>
  <si>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</si>
  <si>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</si>
  <si>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</si>
  <si>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</si>
  <si>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</si>
  <si>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</si>
  <si>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</si>
  <si>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</si>
  <si>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</si>
  <si>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</si>
  <si>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</si>
  <si>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</si>
  <si>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</si>
  <si>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</si>
  <si>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</si>
  <si>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</si>
  <si>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</si>
  <si>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</si>
  <si>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</si>
  <si>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</si>
  <si>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</si>
  <si>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</si>
  <si>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</si>
  <si>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</si>
  <si>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</si>
  <si>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</si>
  <si>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</si>
  <si>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</si>
  <si>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</si>
  <si>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</si>
  <si>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</si>
  <si>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</si>
  <si>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</si>
  <si>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</si>
  <si>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</si>
  <si>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</si>
  <si>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</si>
  <si>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</si>
  <si>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</si>
  <si>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</si>
  <si>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</si>
  <si>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</si>
  <si>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</si>
  <si>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</si>
  <si>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</si>
  <si>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</si>
  <si>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</si>
  <si>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</si>
  <si>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</si>
  <si>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</si>
  <si>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</si>
  <si>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</si>
  <si>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</si>
  <si>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</si>
  <si>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</si>
  <si>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</si>
  <si>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</si>
  <si>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</si>
  <si>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</si>
  <si>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</si>
  <si>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</si>
  <si>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</si>
  <si>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</si>
  <si>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</si>
  <si>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</si>
  <si>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</si>
  <si>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</si>
  <si>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</si>
  <si>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</si>
  <si>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</si>
  <si>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</si>
  <si>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</si>
  <si>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</si>
  <si>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</si>
  <si>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</si>
  <si>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</si>
  <si>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</si>
  <si>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</si>
  <si>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</si>
  <si>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</si>
  <si>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</si>
  <si>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</si>
  <si>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</si>
  <si>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</si>
  <si>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</si>
  <si>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</si>
  <si>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</si>
  <si>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</si>
  <si>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</si>
  <si>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</si>
  <si>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</si>
  <si>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</si>
  <si>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</si>
  <si>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</si>
  <si>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</si>
  <si>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</si>
  <si>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</si>
  <si>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</si>
  <si>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</si>
  <si>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</si>
  <si>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</si>
  <si>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</si>
  <si>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</si>
  <si>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</si>
  <si>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</si>
  <si>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</si>
  <si>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</si>
  <si>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</si>
  <si>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</si>
  <si>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</si>
  <si>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</si>
  <si>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</si>
  <si>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</si>
  <si>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</si>
  <si>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</si>
  <si>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</si>
  <si>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</si>
  <si>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</si>
  <si>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</si>
  <si>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</si>
  <si>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</si>
  <si>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</si>
  <si>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</si>
  <si>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</si>
  <si>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</si>
  <si>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</si>
  <si>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</si>
  <si>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</si>
  <si>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</si>
  <si>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</si>
  <si>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</si>
  <si>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</si>
  <si>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</si>
  <si>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</si>
  <si>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</si>
  <si>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</si>
  <si>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</si>
  <si>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</si>
  <si>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</si>
  <si>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</si>
  <si>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</si>
  <si>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</si>
  <si>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</si>
  <si>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</si>
  <si>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</si>
  <si>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</si>
  <si>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</si>
  <si>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</si>
  <si>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</si>
  <si>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</si>
  <si>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</si>
  <si>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</si>
  <si>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</si>
  <si>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</si>
  <si>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</si>
  <si>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</si>
  <si>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</si>
  <si>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</si>
  <si>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</si>
  <si>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</si>
  <si>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</si>
  <si>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</si>
  <si>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</si>
  <si>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</si>
  <si>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</si>
  <si>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</si>
  <si>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</si>
  <si>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</si>
  <si>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</si>
  <si>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</si>
  <si>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</si>
  <si>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</si>
  <si>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</si>
  <si>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</si>
  <si>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</si>
  <si>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</si>
  <si>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</si>
  <si>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</si>
  <si>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</si>
  <si>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</si>
  <si>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</si>
  <si>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</si>
  <si>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</si>
  <si>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</si>
  <si>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</si>
  <si>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</si>
  <si>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</si>
  <si>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</si>
  <si>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</si>
  <si>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</si>
  <si>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</si>
  <si>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</si>
  <si>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</si>
  <si>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</si>
  <si>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</si>
  <si>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</si>
  <si>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</si>
  <si>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</si>
  <si>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</si>
  <si>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</si>
  <si>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</si>
  <si>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</si>
  <si>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</si>
  <si>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</si>
  <si>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</si>
  <si>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</si>
  <si>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</si>
  <si>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</si>
  <si>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</si>
  <si>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</si>
  <si>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</si>
  <si>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</si>
  <si>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</si>
  <si>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</si>
  <si>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</si>
  <si>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</si>
  <si>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</si>
  <si>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</si>
  <si>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</si>
  <si>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</si>
  <si>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</si>
  <si>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</si>
  <si>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</si>
  <si>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</si>
  <si>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</si>
  <si>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</si>
  <si>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</si>
  <si>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</si>
  <si>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</si>
  <si>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</si>
  <si>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</si>
  <si>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</si>
  <si>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</si>
  <si>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</si>
  <si>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</si>
  <si>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</si>
  <si>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</si>
  <si>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</si>
  <si>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</si>
  <si>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</si>
  <si>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</si>
  <si>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</si>
  <si>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</si>
  <si>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</si>
  <si>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</si>
  <si>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</si>
  <si>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</si>
  <si>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</si>
  <si>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</si>
  <si>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</si>
  <si>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</si>
  <si>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</si>
  <si>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</si>
  <si>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</si>
  <si>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</si>
  <si>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</si>
  <si>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</si>
  <si>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</si>
  <si>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</si>
  <si>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</si>
  <si>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</si>
  <si>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</si>
  <si>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</si>
  <si>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</si>
  <si>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</si>
  <si>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</si>
  <si>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</si>
  <si>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</si>
  <si>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</si>
  <si>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</si>
  <si>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</si>
  <si>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</si>
  <si>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</si>
  <si>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</si>
  <si>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</si>
  <si>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</si>
  <si>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</si>
  <si>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</si>
  <si>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</si>
  <si>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</si>
  <si>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</si>
  <si>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</si>
  <si>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</si>
  <si>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</si>
  <si>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</si>
  <si>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</si>
  <si>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</si>
  <si>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</si>
  <si>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</si>
  <si>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</si>
  <si>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</si>
  <si>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</si>
  <si>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</si>
  <si>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</si>
  <si>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</si>
  <si>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</si>
  <si>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</si>
  <si>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</si>
  <si>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</si>
  <si>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</si>
  <si>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</si>
  <si>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</si>
  <si>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</si>
  <si>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</si>
  <si>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</si>
  <si>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</si>
  <si>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</si>
  <si>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</si>
  <si>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</si>
  <si>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</si>
  <si>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</si>
  <si>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</si>
  <si>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</si>
  <si>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</si>
  <si>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</si>
  <si>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</si>
  <si>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</si>
  <si>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</si>
  <si>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</si>
  <si>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</si>
  <si>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</si>
  <si>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</si>
  <si>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</si>
  <si>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</si>
  <si>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</si>
  <si>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</si>
  <si>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</si>
  <si>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</si>
  <si>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</si>
  <si>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</si>
  <si>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</si>
  <si>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</si>
  <si>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</si>
  <si>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</si>
  <si>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</si>
  <si>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</si>
  <si>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</si>
  <si>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</si>
  <si>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</si>
  <si>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</si>
  <si>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</si>
  <si>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</si>
  <si>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</si>
  <si>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</si>
  <si>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</si>
  <si>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</si>
  <si>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</si>
  <si>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</si>
  <si>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</si>
  <si>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</si>
  <si>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</si>
  <si>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</si>
  <si>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</si>
  <si>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</si>
  <si>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</si>
  <si>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</si>
  <si>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</si>
  <si>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</si>
  <si>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</si>
  <si>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</si>
  <si>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</si>
  <si>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</si>
  <si>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</si>
  <si>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</si>
  <si>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</si>
  <si>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</si>
  <si>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</si>
  <si>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</si>
  <si>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</si>
  <si>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</si>
  <si>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</si>
  <si>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</si>
  <si>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</si>
  <si>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</si>
  <si>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</si>
  <si>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</si>
  <si>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</si>
  <si>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</si>
  <si>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</si>
  <si>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</si>
  <si>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</si>
  <si>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</si>
  <si>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</si>
  <si>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</si>
  <si>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</si>
  <si>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</si>
  <si>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</si>
  <si>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</si>
  <si>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</si>
  <si>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</si>
  <si>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</si>
  <si>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</si>
  <si>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</si>
  <si>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</si>
  <si>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</si>
  <si>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</si>
  <si>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</si>
  <si>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</si>
  <si>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</si>
  <si>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</si>
  <si>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</si>
  <si>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</si>
  <si>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</si>
  <si>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</si>
  <si>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</si>
  <si>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</si>
  <si>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</si>
  <si>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</si>
  <si>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</si>
  <si>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</si>
  <si>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</si>
  <si>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</si>
  <si>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</si>
  <si>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</si>
  <si>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</si>
  <si>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</si>
  <si>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</si>
  <si>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</si>
  <si>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</si>
  <si>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</si>
  <si>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</si>
  <si>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</si>
  <si>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</si>
  <si>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</si>
  <si>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</si>
  <si>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</si>
  <si>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</si>
  <si>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</si>
  <si>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</si>
  <si>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</si>
  <si>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</si>
  <si>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</si>
  <si>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</si>
  <si>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</si>
  <si>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</si>
  <si>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</si>
  <si>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</si>
  <si>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</si>
  <si>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</si>
  <si>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</si>
  <si>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</si>
  <si>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</si>
  <si>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</si>
  <si>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</si>
  <si>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</si>
  <si>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</si>
  <si>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</si>
  <si>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</si>
  <si>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</si>
  <si>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</si>
  <si>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</si>
  <si>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</si>
  <si>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</si>
  <si>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</si>
  <si>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</si>
  <si>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</si>
  <si>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</si>
  <si>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</si>
  <si>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</si>
  <si>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</si>
  <si>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</si>
  <si>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</si>
  <si>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</si>
  <si>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</si>
  <si>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</si>
  <si>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</si>
  <si>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</si>
  <si>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</si>
  <si>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</si>
  <si>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</si>
  <si>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</si>
  <si>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</si>
  <si>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</si>
  <si>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</si>
  <si>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</si>
  <si>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</si>
  <si>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</si>
  <si>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</si>
  <si>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</si>
  <si>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</si>
  <si>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</si>
  <si>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</si>
  <si>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</si>
  <si>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</si>
  <si>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</si>
  <si>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</si>
  <si>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</si>
  <si>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</si>
  <si>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</si>
  <si>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</si>
  <si>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</si>
  <si>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</si>
  <si>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</si>
  <si>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</si>
  <si>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</si>
  <si>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</si>
  <si>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</si>
  <si>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</si>
  <si>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</si>
  <si>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</si>
  <si>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</si>
  <si>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</si>
  <si>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</si>
  <si>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</si>
  <si>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</si>
  <si>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</si>
  <si>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</si>
  <si>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</si>
  <si>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</si>
  <si>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</si>
  <si>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</si>
  <si>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</si>
  <si>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</si>
  <si>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</si>
  <si>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</si>
  <si>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</si>
  <si>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</si>
  <si>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</si>
  <si>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</si>
  <si>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</si>
  <si>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</si>
  <si>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</si>
  <si>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</si>
  <si>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</si>
  <si>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</si>
  <si>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</si>
  <si>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</si>
  <si>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</si>
  <si>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</si>
  <si>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</si>
  <si>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</si>
  <si>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</si>
  <si>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</si>
  <si>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</si>
  <si>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</si>
  <si>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</si>
  <si>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</si>
  <si>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</si>
  <si>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</si>
  <si>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</si>
  <si>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</si>
  <si>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</si>
  <si>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</si>
  <si>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</si>
  <si>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</si>
  <si>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</si>
  <si>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</si>
  <si>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</si>
  <si>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</si>
  <si>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</si>
  <si>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</si>
  <si>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</si>
  <si>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</si>
  <si>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</si>
  <si>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</si>
  <si>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</si>
  <si>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</si>
  <si>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</si>
  <si>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</si>
  <si>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</si>
  <si>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</si>
  <si>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</si>
  <si>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</si>
  <si>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</si>
  <si>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</si>
  <si>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</si>
  <si>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</si>
  <si>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</si>
  <si>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</si>
  <si>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</si>
  <si>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</si>
  <si>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</si>
  <si>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</si>
  <si>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</si>
  <si>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</si>
  <si>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</si>
  <si>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</si>
  <si>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</si>
  <si>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</si>
  <si>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</si>
  <si>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</si>
  <si>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</si>
  <si>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</si>
  <si>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</si>
  <si>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</si>
  <si>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</si>
  <si>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</si>
  <si>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</si>
  <si>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</si>
  <si>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</si>
  <si>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</si>
  <si>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</si>
  <si>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</si>
  <si>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</si>
  <si>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</si>
  <si>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</si>
  <si>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</si>
  <si>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</si>
  <si>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</si>
  <si>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</si>
  <si>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</si>
  <si>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</si>
  <si>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</si>
  <si>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</si>
  <si>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</si>
  <si>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</si>
  <si>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</si>
  <si>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</si>
  <si>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</si>
  <si>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</si>
  <si>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</si>
  <si>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</si>
  <si>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</si>
  <si>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</si>
  <si>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</si>
  <si>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</si>
  <si>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</si>
  <si>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</si>
  <si>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</si>
  <si>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</si>
  <si>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</si>
  <si>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</si>
  <si>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</si>
  <si>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</si>
  <si>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</si>
  <si>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</si>
  <si>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</si>
  <si>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</si>
  <si>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</si>
  <si>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</si>
  <si>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</si>
  <si>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</si>
  <si>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</si>
  <si>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</si>
  <si>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</si>
  <si>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</si>
  <si>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</si>
  <si>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</si>
  <si>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</si>
  <si>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</si>
  <si>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</si>
  <si>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</si>
  <si>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</si>
  <si>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</si>
  <si>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</si>
  <si>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</si>
  <si>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</si>
  <si>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</si>
  <si>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</si>
  <si>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</si>
  <si>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</si>
  <si>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</si>
  <si>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</si>
  <si>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</si>
  <si>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</si>
  <si>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</si>
  <si>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</si>
  <si>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</si>
  <si>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</si>
  <si>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</si>
  <si>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</si>
  <si>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</si>
  <si>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</si>
  <si>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</si>
  <si>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</si>
  <si>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</si>
  <si>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</si>
  <si>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</si>
  <si>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</si>
  <si>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</si>
  <si>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</si>
  <si>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</si>
  <si>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</si>
  <si>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</si>
  <si>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</si>
  <si>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</si>
  <si>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</si>
  <si>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</si>
  <si>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</si>
  <si>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</si>
  <si>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</si>
  <si>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</si>
  <si>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</si>
  <si>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</si>
  <si>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</si>
  <si>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</si>
  <si>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</si>
  <si>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</si>
  <si>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</si>
  <si>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</si>
  <si>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</si>
  <si>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</si>
  <si>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</si>
  <si>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</si>
  <si>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</si>
  <si>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</si>
  <si>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</si>
  <si>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</si>
  <si>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</si>
  <si>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</si>
  <si>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</si>
  <si>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</si>
  <si>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</si>
  <si>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</si>
  <si>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</si>
  <si>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</si>
  <si>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</si>
  <si>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</si>
  <si>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</si>
  <si>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</si>
  <si>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</si>
  <si>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</si>
  <si>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</si>
  <si>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</si>
  <si>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</si>
  <si>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</si>
  <si>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</si>
  <si>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</si>
  <si>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</si>
  <si>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</si>
  <si>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</si>
  <si>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</si>
  <si>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</si>
  <si>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</si>
  <si>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</si>
  <si>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</si>
  <si>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</si>
  <si>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</si>
  <si>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</si>
  <si>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</si>
  <si>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</si>
  <si>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</si>
  <si>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</si>
  <si>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</si>
  <si>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</si>
  <si>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</si>
  <si>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</si>
  <si>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</si>
  <si>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</si>
  <si>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</si>
  <si>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</si>
  <si>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</si>
  <si>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</si>
  <si>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</si>
  <si>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</si>
  <si>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</si>
  <si>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</si>
  <si>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</si>
  <si>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</si>
  <si>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</si>
  <si>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</si>
  <si>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</si>
  <si>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</si>
  <si>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</si>
  <si>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</si>
  <si>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</si>
  <si>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</si>
  <si>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</si>
  <si>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</si>
  <si>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</si>
  <si>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</si>
  <si>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</si>
  <si>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</si>
  <si>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</si>
  <si>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</si>
  <si>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</si>
  <si>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</si>
  <si>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</si>
  <si>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</si>
  <si>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</si>
  <si>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</si>
  <si>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</si>
  <si>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</si>
  <si>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</si>
  <si>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</si>
  <si>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</si>
  <si>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</si>
  <si>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</si>
  <si>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</si>
  <si>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</si>
  <si>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</si>
  <si>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</si>
  <si>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</si>
  <si>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</si>
  <si>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</si>
  <si>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</si>
  <si>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</si>
  <si>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</si>
  <si>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</si>
  <si>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</si>
  <si>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</si>
  <si>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</si>
  <si>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</si>
  <si>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</si>
  <si>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</si>
  <si>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</si>
  <si>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</si>
  <si>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</si>
  <si>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</si>
  <si>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</si>
  <si>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</si>
  <si>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</si>
  <si>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</si>
  <si>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</si>
  <si>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</si>
  <si>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</si>
  <si>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</si>
  <si>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</si>
  <si>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</si>
  <si>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</si>
  <si>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</si>
  <si>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</si>
  <si>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</si>
  <si>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</si>
  <si>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</si>
  <si>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</si>
  <si>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</si>
  <si>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</si>
  <si>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</si>
  <si>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</si>
  <si>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</si>
  <si>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</si>
  <si>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</si>
  <si>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</si>
  <si>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</si>
  <si>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</si>
  <si>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</si>
  <si>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</si>
  <si>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</si>
  <si>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</si>
  <si>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</si>
  <si>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</si>
  <si>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</si>
  <si>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</si>
  <si>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</si>
  <si>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</si>
  <si>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</si>
  <si>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</si>
  <si>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</si>
  <si>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</si>
  <si>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</si>
  <si>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</si>
  <si>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</si>
  <si>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</si>
  <si>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</si>
  <si>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</si>
  <si>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</si>
  <si>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</si>
  <si>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</si>
  <si>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</si>
  <si>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</si>
  <si>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</si>
  <si>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</si>
  <si>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</si>
  <si>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</si>
  <si>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</si>
  <si>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</si>
  <si>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</si>
  <si>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</si>
  <si>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</si>
  <si>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</si>
  <si>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</si>
  <si>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</si>
  <si>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</si>
  <si>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</si>
  <si>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</si>
  <si>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</si>
  <si>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</si>
  <si>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</si>
  <si>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</si>
  <si>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</si>
  <si>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</si>
  <si>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</si>
  <si>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</si>
  <si>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</si>
  <si>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</si>
  <si>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</si>
  <si>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</si>
  <si>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</si>
  <si>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</si>
  <si>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</si>
  <si>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</si>
  <si>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</si>
  <si>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</si>
  <si>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</si>
  <si>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</si>
  <si>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</si>
  <si>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</si>
  <si>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</si>
  <si>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</si>
  <si>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</si>
  <si>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</si>
  <si>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</si>
  <si>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</si>
  <si>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</si>
  <si>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</si>
  <si>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</si>
  <si>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</si>
  <si>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</si>
  <si>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</si>
  <si>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</si>
  <si>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</si>
  <si>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</si>
  <si>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</si>
  <si>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</si>
  <si>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</si>
  <si>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</si>
  <si>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</si>
  <si>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</si>
  <si>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</si>
  <si>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</si>
  <si>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</si>
  <si>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</si>
  <si>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</si>
  <si>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</si>
  <si>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</si>
  <si>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</si>
  <si>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</si>
  <si>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</si>
  <si>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</si>
  <si>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</si>
  <si>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</si>
  <si>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</si>
  <si>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</si>
  <si>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</si>
  <si>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</si>
  <si>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</si>
  <si>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</si>
  <si>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</si>
  <si>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</si>
  <si>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</si>
  <si>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</si>
  <si>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</si>
  <si>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</si>
  <si>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</si>
  <si>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</si>
  <si>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</si>
  <si>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</si>
  <si>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</si>
  <si>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</si>
  <si>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</si>
  <si>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</si>
  <si>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</si>
  <si>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</si>
  <si>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</si>
  <si>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</si>
  <si>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</si>
  <si>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</si>
  <si>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</si>
  <si>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</si>
  <si>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</si>
  <si>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</si>
  <si>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</si>
  <si>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</si>
  <si>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</si>
  <si>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</si>
  <si>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</si>
  <si>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</si>
  <si>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</si>
  <si>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</si>
  <si>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</si>
  <si>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</si>
  <si>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</si>
  <si>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</si>
  <si>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</si>
  <si>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</si>
  <si>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</si>
  <si>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</si>
  <si>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</si>
  <si>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</si>
  <si>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</si>
  <si>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</si>
  <si>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</si>
  <si>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</si>
  <si>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</si>
  <si>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</si>
  <si>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</si>
  <si>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</si>
  <si>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</si>
  <si>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</si>
  <si>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</si>
  <si>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</si>
  <si>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</si>
  <si>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</si>
  <si>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</si>
  <si>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</si>
  <si>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</si>
  <si>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</si>
  <si>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</si>
  <si>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</si>
  <si>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</si>
  <si>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</si>
  <si>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</si>
  <si>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</si>
  <si>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</si>
  <si>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</si>
  <si>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</si>
  <si>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</si>
  <si>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</si>
  <si>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</si>
  <si>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</si>
  <si>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</si>
  <si>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</si>
  <si>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</si>
  <si>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</si>
  <si>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</si>
  <si>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</si>
  <si>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</si>
  <si>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</si>
  <si>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</si>
  <si>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</si>
  <si>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</si>
  <si>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</si>
  <si>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</si>
  <si>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</si>
  <si>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</si>
  <si>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</si>
  <si>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</si>
  <si>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</si>
  <si>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</si>
  <si>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</si>
  <si>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</si>
  <si>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</si>
  <si>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</si>
  <si>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</si>
  <si>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</si>
  <si>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</si>
  <si>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</si>
  <si>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</si>
  <si>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</si>
  <si>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</si>
  <si>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</si>
  <si>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</si>
  <si>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</si>
  <si>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</si>
  <si>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</si>
  <si>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</si>
  <si>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</si>
  <si>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</si>
  <si>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</si>
  <si>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</si>
  <si>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</si>
  <si>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</si>
  <si>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</si>
  <si>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</si>
  <si>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</si>
  <si>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</si>
  <si>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</si>
  <si>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</si>
  <si>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</si>
  <si>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</si>
  <si>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</si>
  <si>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</si>
  <si>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</si>
  <si>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</si>
  <si>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</si>
  <si>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</si>
  <si>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</si>
  <si>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</si>
  <si>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</si>
  <si>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</si>
  <si>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</si>
  <si>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</si>
  <si>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</si>
  <si>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</si>
  <si>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</si>
  <si>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</si>
  <si>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</si>
  <si>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</si>
  <si>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</si>
  <si>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</si>
  <si>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</si>
  <si>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</si>
  <si>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</si>
  <si>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</si>
  <si>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</si>
  <si>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</si>
  <si>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</si>
  <si>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</si>
  <si>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</si>
  <si>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</si>
  <si>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</si>
  <si>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</si>
  <si>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</si>
  <si>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</si>
  <si>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</si>
  <si>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</si>
  <si>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</si>
  <si>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</si>
  <si>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</si>
  <si>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</si>
  <si>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</si>
  <si>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</si>
  <si>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</si>
  <si>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</si>
  <si>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</si>
  <si>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</si>
  <si>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</si>
  <si>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</si>
  <si>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</si>
  <si>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</si>
  <si>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</si>
  <si>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</si>
  <si>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</si>
  <si>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</si>
  <si>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</si>
  <si>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</si>
  <si>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</si>
  <si>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</si>
  <si>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</si>
  <si>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</si>
  <si>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</si>
  <si>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</si>
  <si>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</si>
  <si>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</si>
  <si>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</si>
  <si>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</si>
  <si>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</si>
  <si>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</si>
  <si>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</si>
  <si>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</si>
  <si>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</si>
  <si>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</si>
  <si>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</si>
  <si>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</si>
  <si>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</si>
  <si>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</si>
  <si>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</si>
  <si>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</si>
  <si>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</si>
  <si>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</si>
  <si>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</si>
  <si>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</si>
  <si>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</si>
  <si>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</si>
  <si>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</si>
  <si>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</si>
  <si>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</si>
  <si>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</si>
  <si>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</si>
  <si>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</si>
  <si>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</si>
  <si>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</si>
  <si>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</si>
  <si>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</si>
  <si>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</si>
  <si>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</si>
  <si>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</si>
  <si>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</si>
  <si>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</si>
  <si>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</si>
  <si>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</si>
  <si>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</si>
  <si>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</si>
  <si>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</si>
  <si>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</si>
  <si>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</si>
  <si>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</si>
  <si>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</si>
  <si>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</si>
  <si>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</si>
  <si>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</si>
  <si>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</si>
  <si>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</si>
  <si>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</si>
  <si>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</si>
  <si>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</si>
  <si>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</si>
  <si>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</si>
  <si>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</si>
  <si>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</si>
  <si>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</si>
  <si>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</si>
  <si>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</si>
  <si>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</si>
  <si>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</si>
  <si>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</si>
  <si>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</si>
  <si>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</si>
  <si>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</si>
  <si>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</si>
  <si>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</si>
  <si>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</si>
  <si>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</si>
  <si>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</si>
  <si>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</si>
  <si>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</si>
  <si>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</si>
  <si>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</si>
  <si>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</si>
  <si>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</si>
  <si>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</si>
  <si>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</si>
  <si>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</si>
  <si>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</si>
  <si>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</si>
  <si>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</si>
  <si>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</si>
  <si>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</si>
  <si>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</si>
  <si>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</si>
  <si>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</si>
  <si>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</si>
  <si>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</si>
  <si>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</si>
  <si>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</si>
  <si>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</si>
  <si>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</si>
  <si>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</si>
  <si>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</si>
  <si>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</si>
  <si>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</si>
  <si>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</si>
  <si>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</si>
  <si>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</si>
  <si>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</si>
  <si>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</si>
  <si>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</si>
  <si>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</si>
  <si>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</si>
  <si>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</si>
  <si>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</si>
  <si>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</si>
  <si>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</si>
  <si>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</si>
  <si>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</si>
  <si>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</si>
  <si>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</si>
  <si>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</si>
  <si>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</si>
  <si>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</si>
  <si>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</si>
  <si>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</si>
  <si>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</si>
  <si>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</si>
  <si>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</si>
  <si>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</si>
  <si>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</si>
  <si>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</si>
  <si>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</si>
  <si>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</si>
  <si>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</si>
  <si>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</si>
  <si>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</si>
  <si>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</si>
  <si>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</si>
  <si>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</si>
  <si>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</si>
  <si>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</si>
  <si>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</si>
  <si>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</si>
  <si>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</si>
  <si>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</si>
  <si>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</si>
  <si>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</si>
  <si>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</si>
  <si>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</si>
  <si>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</si>
  <si>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</si>
  <si>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</si>
  <si>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</si>
  <si>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</si>
  <si>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</si>
  <si>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</si>
  <si>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</si>
  <si>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</si>
  <si>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</si>
  <si>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</si>
  <si>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</si>
  <si>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</si>
  <si>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</si>
  <si>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</si>
  <si>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</si>
  <si>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</si>
  <si>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</si>
  <si>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</si>
  <si>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</si>
  <si>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</si>
  <si>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</si>
  <si>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</si>
  <si>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</si>
  <si>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</si>
  <si>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</si>
  <si>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</si>
  <si>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</si>
  <si>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</si>
  <si>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</si>
  <si>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</si>
  <si>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</si>
  <si>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</si>
  <si>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</si>
  <si>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</si>
  <si>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</si>
  <si>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</si>
  <si>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</si>
  <si>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</si>
  <si>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</si>
  <si>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</si>
  <si>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</si>
  <si>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</si>
  <si>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</si>
  <si>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</si>
  <si>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</si>
  <si>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</si>
  <si>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</si>
  <si>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</si>
  <si>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</si>
  <si>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</si>
  <si>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</si>
  <si>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</si>
  <si>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</si>
  <si>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</si>
  <si>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</si>
  <si>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</si>
  <si>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</si>
  <si>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</si>
  <si>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</si>
  <si>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</si>
  <si>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</si>
  <si>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</si>
  <si>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</si>
  <si>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</si>
  <si>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</si>
  <si>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</si>
  <si>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</si>
  <si>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</si>
  <si>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</si>
  <si>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</si>
  <si>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</si>
  <si>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</si>
  <si>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</si>
  <si>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</si>
  <si>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</si>
  <si>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</si>
  <si>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</si>
  <si>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</si>
  <si>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</si>
  <si>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</si>
  <si>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</si>
  <si>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</si>
  <si>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</si>
  <si>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</si>
  <si>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</si>
  <si>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</si>
  <si>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</si>
  <si>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</si>
  <si>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</si>
  <si>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</si>
  <si>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</si>
  <si>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</si>
  <si>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</si>
  <si>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</si>
  <si>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</si>
  <si>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</si>
  <si>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</si>
  <si>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</si>
  <si>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</si>
  <si>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</si>
  <si>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</si>
  <si>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</si>
  <si>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</si>
  <si>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</si>
  <si>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</si>
  <si>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</si>
  <si>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</si>
  <si>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</si>
  <si>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</si>
  <si>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</si>
  <si>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</si>
  <si>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</si>
  <si>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</si>
  <si>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</si>
  <si>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</si>
  <si>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</si>
  <si>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</si>
  <si>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</si>
  <si>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</si>
  <si>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</si>
  <si>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</si>
  <si>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</si>
  <si>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</si>
  <si>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</si>
  <si>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</si>
  <si>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</si>
  <si>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</si>
  <si>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</si>
  <si>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</si>
  <si>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</si>
  <si>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</si>
  <si>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</si>
  <si>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</si>
  <si>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</si>
  <si>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</si>
  <si>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</si>
  <si>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</si>
  <si>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</si>
  <si>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</si>
  <si>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</si>
  <si>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</si>
  <si>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</si>
  <si>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</si>
  <si>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</si>
  <si>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</si>
  <si>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</si>
  <si>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</si>
  <si>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</si>
  <si>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</si>
  <si>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</si>
  <si>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</si>
  <si>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</si>
  <si>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</si>
  <si>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</si>
  <si>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</si>
  <si>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</si>
  <si>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</si>
  <si>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</si>
  <si>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</si>
  <si>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</si>
  <si>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</si>
  <si>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</si>
  <si>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</si>
  <si>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</si>
  <si>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</si>
  <si>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</si>
  <si>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</si>
  <si>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</si>
  <si>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</si>
  <si>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</si>
  <si>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</si>
  <si>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</si>
  <si>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</si>
  <si>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</si>
  <si>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</si>
  <si>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</si>
  <si>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</si>
  <si>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</si>
  <si>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</si>
  <si>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</si>
  <si>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</si>
  <si>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</si>
  <si>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</si>
  <si>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</si>
  <si>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</si>
  <si>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</si>
  <si>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</si>
  <si>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</si>
  <si>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</si>
  <si>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</si>
  <si>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</si>
  <si>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</si>
  <si>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</si>
  <si>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</si>
  <si>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</si>
  <si>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</si>
  <si>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</si>
  <si>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</si>
  <si>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</si>
  <si>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</si>
  <si>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</si>
  <si>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</si>
  <si>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</si>
  <si>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</si>
  <si>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</si>
  <si>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</si>
  <si>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</si>
  <si>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</si>
  <si>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</si>
  <si>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</si>
  <si>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</si>
  <si>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</si>
  <si>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</si>
  <si>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</si>
  <si>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</si>
  <si>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</si>
  <si>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</si>
  <si>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</si>
  <si>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</si>
  <si>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</si>
  <si>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</si>
  <si>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</si>
  <si>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</si>
  <si>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</si>
  <si>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</si>
  <si>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</si>
  <si>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</si>
  <si>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</si>
  <si>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</si>
  <si>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</si>
  <si>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</si>
  <si>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</si>
  <si>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</si>
  <si>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</si>
  <si>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</si>
  <si>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</si>
  <si>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</si>
  <si>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</si>
  <si>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</si>
  <si>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</si>
  <si>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</si>
  <si>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</si>
  <si>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</si>
  <si>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</si>
  <si>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</si>
  <si>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</si>
  <si>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</si>
  <si>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</si>
  <si>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</si>
  <si>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</si>
  <si>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</si>
  <si>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</si>
  <si>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</si>
  <si>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</si>
  <si>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</si>
  <si>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</si>
  <si>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</si>
  <si>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</si>
  <si>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</si>
  <si>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</si>
  <si>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</si>
  <si>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</si>
  <si>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</si>
  <si>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</si>
  <si>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</si>
  <si>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</si>
  <si>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</si>
  <si>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</si>
  <si>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</si>
  <si>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</si>
  <si>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</si>
  <si>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</si>
  <si>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</si>
  <si>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</si>
  <si>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</si>
  <si>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</si>
  <si>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</si>
  <si>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</si>
  <si>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</si>
  <si>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</si>
  <si>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</si>
  <si>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</si>
  <si>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</si>
  <si>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</si>
  <si>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</si>
  <si>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</si>
  <si>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</si>
  <si>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</si>
  <si>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</si>
  <si>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</si>
  <si>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</si>
  <si>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</si>
  <si>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</si>
  <si>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</si>
  <si>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</si>
  <si>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</si>
  <si>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</si>
  <si>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</si>
  <si>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</si>
  <si>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</si>
  <si>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</si>
  <si>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</si>
  <si>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</si>
  <si>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</si>
  <si>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</si>
  <si>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</si>
  <si>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</si>
  <si>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</si>
  <si>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</si>
  <si>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</si>
  <si>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</si>
  <si>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</si>
  <si>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</si>
  <si>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</si>
  <si>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</si>
  <si>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</si>
  <si>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</si>
  <si>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</si>
  <si>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</si>
  <si>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</si>
  <si>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</si>
  <si>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</si>
  <si>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</si>
  <si>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</si>
  <si>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</si>
  <si>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</si>
  <si>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</si>
  <si>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</si>
  <si>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</si>
  <si>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</si>
  <si>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</si>
  <si>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</si>
  <si>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</si>
  <si>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</si>
  <si>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</si>
  <si>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</si>
  <si>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</si>
  <si>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</si>
  <si>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</si>
  <si>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</si>
  <si>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</si>
  <si>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</si>
  <si>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</si>
  <si>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</si>
  <si>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</si>
  <si>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</si>
  <si>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</si>
  <si>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</si>
  <si>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</si>
  <si>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</si>
  <si>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</si>
  <si>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</si>
  <si>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</si>
  <si>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</si>
  <si>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</si>
  <si>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</si>
  <si>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</si>
  <si>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</si>
  <si>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</si>
  <si>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</si>
  <si>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</si>
  <si>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</si>
  <si>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</si>
  <si>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</si>
  <si>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</si>
  <si>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</si>
  <si>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</si>
  <si>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</si>
  <si>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</si>
  <si>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</si>
  <si>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</si>
  <si>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</si>
  <si>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</si>
  <si>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</si>
  <si>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</si>
  <si>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</si>
  <si>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</si>
  <si>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</si>
  <si>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</si>
  <si>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</si>
  <si>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</si>
  <si>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</si>
  <si>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</si>
  <si>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</si>
  <si>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</si>
  <si>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</si>
  <si>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</si>
  <si>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</si>
  <si>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</si>
  <si>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</si>
  <si>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</si>
  <si>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</si>
  <si>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</si>
  <si>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</si>
  <si>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</si>
  <si>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</si>
  <si>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</si>
  <si>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</si>
  <si>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</si>
  <si>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</si>
  <si>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</si>
  <si>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</si>
  <si>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</si>
  <si>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</si>
  <si>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</si>
  <si>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</si>
  <si>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</si>
  <si>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</si>
  <si>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</si>
  <si>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</si>
  <si>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</si>
  <si>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</si>
  <si>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</si>
  <si>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</si>
  <si>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</si>
  <si>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</si>
  <si>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</si>
  <si>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</si>
  <si>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</si>
  <si>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</si>
  <si>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</si>
  <si>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</si>
  <si>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</si>
  <si>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</si>
  <si>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</si>
  <si>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</si>
  <si>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</si>
  <si>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</si>
  <si>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</si>
  <si>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</si>
  <si>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</si>
  <si>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</si>
  <si>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</si>
  <si>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</si>
  <si>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</si>
  <si>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</si>
  <si>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</si>
  <si>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</si>
  <si>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</si>
  <si>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</si>
  <si>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</si>
  <si>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</si>
  <si>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</si>
  <si>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</si>
  <si>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</si>
  <si>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</si>
  <si>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</si>
  <si>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</si>
  <si>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</si>
  <si>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</si>
  <si>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</si>
  <si>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</si>
  <si>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</si>
  <si>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</si>
  <si>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</si>
  <si>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</si>
  <si>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</si>
  <si>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</si>
  <si>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</si>
  <si>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</si>
  <si>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</si>
  <si>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</si>
  <si>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</si>
  <si>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</si>
  <si>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</si>
  <si>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</si>
  <si>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</si>
  <si>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</si>
  <si>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</si>
  <si>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</si>
  <si>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</si>
  <si>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</si>
  <si>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</si>
  <si>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</si>
  <si>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</si>
  <si>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</si>
  <si>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</si>
  <si>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</si>
  <si>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</si>
  <si>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</si>
  <si>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</si>
  <si>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</si>
  <si>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</si>
  <si>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</si>
  <si>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</si>
  <si>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</si>
  <si>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</si>
  <si>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</si>
  <si>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</si>
  <si>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</si>
  <si>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</si>
  <si>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</si>
  <si>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</si>
  <si>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</si>
  <si>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</si>
  <si>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</si>
  <si>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</si>
  <si>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</si>
  <si>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</si>
  <si>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</si>
  <si>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</si>
  <si>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</si>
  <si>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</si>
  <si>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</si>
  <si>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</si>
  <si>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</si>
  <si>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</si>
  <si>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</si>
  <si>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</si>
  <si>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</si>
  <si>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</si>
  <si>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</si>
  <si>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</si>
  <si>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</si>
  <si>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</si>
  <si>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</si>
  <si>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</si>
  <si>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</si>
  <si>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</si>
  <si>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</si>
  <si>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</si>
  <si>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</si>
  <si>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</si>
  <si>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</si>
  <si>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</si>
  <si>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</si>
  <si>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</si>
  <si>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</si>
  <si>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</si>
  <si>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</si>
  <si>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</si>
  <si>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</si>
  <si>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</si>
  <si>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</si>
  <si>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</si>
  <si>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</si>
  <si>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</si>
  <si>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</si>
  <si>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</si>
  <si>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</si>
  <si>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</si>
  <si>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</si>
  <si>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</si>
  <si>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</si>
  <si>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</si>
  <si>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</si>
  <si>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</si>
  <si>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</si>
  <si>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</si>
  <si>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</si>
  <si>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</si>
  <si>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</si>
  <si>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</si>
  <si>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</si>
  <si>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</si>
  <si>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</si>
  <si>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</si>
  <si>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</si>
  <si>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</si>
  <si>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</si>
  <si>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</si>
  <si>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</si>
  <si>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</si>
  <si>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</si>
  <si>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</si>
  <si>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</si>
  <si>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</si>
  <si>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</si>
  <si>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</si>
  <si>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</si>
  <si>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</si>
  <si>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</si>
  <si>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</si>
  <si>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</si>
  <si>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</si>
  <si>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</si>
  <si>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</si>
  <si>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</si>
  <si>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</si>
  <si>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</si>
  <si>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</si>
  <si>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</si>
  <si>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</si>
  <si>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</si>
  <si>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</si>
  <si>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</si>
  <si>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</si>
  <si>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</si>
  <si>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</si>
  <si>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</si>
  <si>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</si>
  <si>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</si>
  <si>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</si>
  <si>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</si>
  <si>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</si>
  <si>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</si>
  <si>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</si>
  <si>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</si>
  <si>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</si>
  <si>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</si>
  <si>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</si>
  <si>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</si>
  <si>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</si>
  <si>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</si>
  <si>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</si>
  <si>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</si>
  <si>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</si>
  <si>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</si>
  <si>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</si>
  <si>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</si>
  <si>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</si>
  <si>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</si>
  <si>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</si>
  <si>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</si>
  <si>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</si>
  <si>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</si>
  <si>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</si>
  <si>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</si>
  <si>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</si>
  <si>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</si>
  <si>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</si>
  <si>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</si>
  <si>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</si>
  <si>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</si>
  <si>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</si>
  <si>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</si>
  <si>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</si>
  <si>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</si>
  <si>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</si>
  <si>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</si>
  <si>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</si>
  <si>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</si>
  <si>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</si>
  <si>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</si>
  <si>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</si>
  <si>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</si>
  <si>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</si>
  <si>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</si>
  <si>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</si>
  <si>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</si>
  <si>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</si>
  <si>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</si>
  <si>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</si>
  <si>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</si>
  <si>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</si>
  <si>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</si>
  <si>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</si>
  <si>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</si>
  <si>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</si>
  <si>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</si>
  <si>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</si>
  <si>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</si>
  <si>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</si>
  <si>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</si>
  <si>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</si>
  <si>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</si>
  <si>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</si>
  <si>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</si>
  <si>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</si>
  <si>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</si>
  <si>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</si>
  <si>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</si>
  <si>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</si>
  <si>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</si>
  <si>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</si>
  <si>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</si>
  <si>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</si>
  <si>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</si>
  <si>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</si>
  <si>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</si>
  <si>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</si>
  <si>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</si>
  <si>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</si>
  <si>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</si>
  <si>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</si>
  <si>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</si>
  <si>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</si>
  <si>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</si>
  <si>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</si>
  <si>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</si>
  <si>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</si>
  <si>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</si>
  <si>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</si>
  <si>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</si>
  <si>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</si>
  <si>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</si>
  <si>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</si>
  <si>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</si>
  <si>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</si>
  <si>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</si>
  <si>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</si>
  <si>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</si>
  <si>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</si>
  <si>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</si>
  <si>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</si>
  <si>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</si>
  <si>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</si>
  <si>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</si>
  <si>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</si>
  <si>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</si>
  <si>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</si>
  <si>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</si>
  <si>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</si>
  <si>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</si>
  <si>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</si>
  <si>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</si>
  <si>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</si>
  <si>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</si>
  <si>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</si>
  <si>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</si>
  <si>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</si>
  <si>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</si>
  <si>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</si>
  <si>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</si>
  <si>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</si>
  <si>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</si>
  <si>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</si>
  <si>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</si>
  <si>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</si>
  <si>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</si>
  <si>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</si>
  <si>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</si>
  <si>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</si>
  <si>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</si>
  <si>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</si>
  <si>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</si>
  <si>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</si>
  <si>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</si>
  <si>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</si>
  <si>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</si>
  <si>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</si>
  <si>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</si>
  <si>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</si>
  <si>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</si>
  <si>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</si>
  <si>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</si>
  <si>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</si>
  <si>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</si>
  <si>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</si>
  <si>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</si>
  <si>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</si>
  <si>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</si>
  <si>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</si>
  <si>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</si>
  <si>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</si>
  <si>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</si>
  <si>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</si>
  <si>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</si>
  <si>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</si>
  <si>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</si>
  <si>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</si>
  <si>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</si>
  <si>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</si>
  <si>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</si>
  <si>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</si>
  <si>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</si>
  <si>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</si>
  <si>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</si>
  <si>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</si>
  <si>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</si>
  <si>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</si>
  <si>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</si>
  <si>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</si>
  <si>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</si>
  <si>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</si>
  <si>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</si>
  <si>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</si>
  <si>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</si>
  <si>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</si>
  <si>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</si>
  <si>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</si>
  <si>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</si>
  <si>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</si>
  <si>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</si>
  <si>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</si>
  <si>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</si>
  <si>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</si>
  <si>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</si>
  <si>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</si>
  <si>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</si>
  <si>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</si>
  <si>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</si>
  <si>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</si>
  <si>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</si>
  <si>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</si>
  <si>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</si>
  <si>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</si>
  <si>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</si>
  <si>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</si>
  <si>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</si>
  <si>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</si>
  <si>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</si>
  <si>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</si>
  <si>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</si>
  <si>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</si>
  <si>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</si>
  <si>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</si>
  <si>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</si>
  <si>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</si>
  <si>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</si>
  <si>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</si>
  <si>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</si>
  <si>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</si>
  <si>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</si>
  <si>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</si>
  <si>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</si>
  <si>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</si>
  <si>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</si>
  <si>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</si>
  <si>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</si>
  <si>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</si>
  <si>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</si>
  <si>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</si>
  <si>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</si>
  <si>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</si>
  <si>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</si>
  <si>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</si>
  <si>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</si>
  <si>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</si>
  <si>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</si>
  <si>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</si>
  <si>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</si>
  <si>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</si>
  <si>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</si>
  <si>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</si>
  <si>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</si>
  <si>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</si>
  <si>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</si>
  <si>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</si>
  <si>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</si>
  <si>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</si>
  <si>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</si>
  <si>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</si>
  <si>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</si>
  <si>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</si>
  <si>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</si>
  <si>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</si>
  <si>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</si>
  <si>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</si>
  <si>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</si>
  <si>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</si>
  <si>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</si>
  <si>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</si>
  <si>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</si>
  <si>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</si>
  <si>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</si>
  <si>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</si>
  <si>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</si>
  <si>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</si>
  <si>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</si>
  <si>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</si>
  <si>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</si>
  <si>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</si>
  <si>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</si>
  <si>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</si>
  <si>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</si>
  <si>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</si>
  <si>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</si>
  <si>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</si>
  <si>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</si>
  <si>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</si>
  <si>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</si>
  <si>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</si>
  <si>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</si>
  <si>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</si>
  <si>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</si>
  <si>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</si>
  <si>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</si>
  <si>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</si>
  <si>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</si>
  <si>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</si>
  <si>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</si>
  <si>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</si>
  <si>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</si>
  <si>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</si>
  <si>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</si>
  <si>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</si>
  <si>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</si>
  <si>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</si>
  <si>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</si>
  <si>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</si>
  <si>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</si>
  <si>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</si>
  <si>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</si>
  <si>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</si>
  <si>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</si>
  <si>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</si>
  <si>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</si>
  <si>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</si>
  <si>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</si>
  <si>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</si>
  <si>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</si>
  <si>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</si>
  <si>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</si>
  <si>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</si>
  <si>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</si>
  <si>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</si>
  <si>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</si>
  <si>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</si>
  <si>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</si>
  <si>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</si>
  <si>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</si>
  <si>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</si>
  <si>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</si>
  <si>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</si>
  <si>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</si>
  <si>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</si>
  <si>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</si>
  <si>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</si>
  <si>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</si>
  <si>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</si>
  <si>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</si>
  <si>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</si>
  <si>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</si>
  <si>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</si>
  <si>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</si>
  <si>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</si>
  <si>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</si>
  <si>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</si>
  <si>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</si>
  <si>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</si>
  <si>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</si>
  <si>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</si>
  <si>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</si>
  <si>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</si>
  <si>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</si>
  <si>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</si>
  <si>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</si>
  <si>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</si>
  <si>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</si>
  <si>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</si>
  <si>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</si>
  <si>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</si>
  <si>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</si>
  <si>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</si>
  <si>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</si>
  <si>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</si>
  <si>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</si>
  <si>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</si>
  <si>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</si>
  <si>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</si>
  <si>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</si>
  <si>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</si>
  <si>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</si>
  <si>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</si>
  <si>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</si>
  <si>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</si>
  <si>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</si>
  <si>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</si>
  <si>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</si>
  <si>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</si>
  <si>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</si>
  <si>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</si>
  <si>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</si>
  <si>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</si>
  <si>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</si>
  <si>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</si>
  <si>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</si>
  <si>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</si>
  <si>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</si>
  <si>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</si>
  <si>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</si>
  <si>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</si>
  <si>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</si>
  <si>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</si>
  <si>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</si>
  <si>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</si>
  <si>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</si>
  <si>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</si>
  <si>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</si>
  <si>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</si>
  <si>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</si>
  <si>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</si>
  <si>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</si>
  <si>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</si>
  <si>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</si>
  <si>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</si>
  <si>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</si>
  <si>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</si>
  <si>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</si>
  <si>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</si>
  <si>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</si>
  <si>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</si>
  <si>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</si>
  <si>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</si>
  <si>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</si>
  <si>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</si>
  <si>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</si>
  <si>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</si>
  <si>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</si>
  <si>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</si>
  <si>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</si>
  <si>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</si>
  <si>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</si>
  <si>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</si>
  <si>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</si>
  <si>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</si>
  <si>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</si>
  <si>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</si>
  <si>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</si>
  <si>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</si>
  <si>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</si>
  <si>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</si>
  <si>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</si>
  <si>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</si>
  <si>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</si>
  <si>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</si>
  <si>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</si>
  <si>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</si>
  <si>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</si>
  <si>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</si>
  <si>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</si>
  <si>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</si>
  <si>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</si>
  <si>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</si>
  <si>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</si>
  <si>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</si>
  <si>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</si>
  <si>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</si>
  <si>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</si>
  <si>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</si>
  <si>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</si>
  <si>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</si>
  <si>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</si>
  <si>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</si>
  <si>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</si>
  <si>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</si>
  <si>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</si>
  <si>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</si>
  <si>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</si>
  <si>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</si>
  <si>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</si>
  <si>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</si>
  <si>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</si>
  <si>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</si>
  <si>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</si>
  <si>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</si>
  <si>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</si>
  <si>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</si>
  <si>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</si>
  <si>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</si>
  <si>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</si>
  <si>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</si>
  <si>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</si>
  <si>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</si>
  <si>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</si>
  <si>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</si>
  <si>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</si>
  <si>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</si>
  <si>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</si>
  <si>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</si>
  <si>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</si>
  <si>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</si>
  <si>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</si>
  <si>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</si>
  <si>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</si>
  <si>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</si>
  <si>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</si>
  <si>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</si>
  <si>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</si>
  <si>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</si>
  <si>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</si>
  <si>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</si>
  <si>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</si>
  <si>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</si>
  <si>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</si>
  <si>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</si>
  <si>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</si>
  <si>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</si>
  <si>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</si>
  <si>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</si>
  <si>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</si>
  <si>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</si>
  <si>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</si>
  <si>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</si>
  <si>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</si>
  <si>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</si>
  <si>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</si>
  <si>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</si>
  <si>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</si>
  <si>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</si>
  <si>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</si>
  <si>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</si>
  <si>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</si>
  <si>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</si>
  <si>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</si>
  <si>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</si>
  <si>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</si>
  <si>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</si>
  <si>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</si>
  <si>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</si>
  <si>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</si>
  <si>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</si>
  <si>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</si>
  <si>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</si>
  <si>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</si>
  <si>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</si>
  <si>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</si>
  <si>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</si>
  <si>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</si>
  <si>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</si>
  <si>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</si>
  <si>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</si>
  <si>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</si>
  <si>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</si>
  <si>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</si>
  <si>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</si>
  <si>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</si>
  <si>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</si>
  <si>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</si>
  <si>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</si>
  <si>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</si>
  <si>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</si>
  <si>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</si>
  <si>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</si>
  <si>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</si>
  <si>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</si>
  <si>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</si>
  <si>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</si>
  <si>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</si>
  <si>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</si>
  <si>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</si>
  <si>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</si>
  <si>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</si>
  <si>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</si>
  <si>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</si>
  <si>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</si>
  <si>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</si>
  <si>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</si>
  <si>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</si>
  <si>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</si>
  <si>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</si>
  <si>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</si>
  <si>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</si>
  <si>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</si>
  <si>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</si>
  <si>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</si>
  <si>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</si>
  <si>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</si>
  <si>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</si>
  <si>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</si>
  <si>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</si>
  <si>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</si>
  <si>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</si>
  <si>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</si>
  <si>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</si>
  <si>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</si>
  <si>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</si>
  <si>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</si>
  <si>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</si>
  <si>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</si>
  <si>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</si>
  <si>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</si>
  <si>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</si>
  <si>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</si>
  <si>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</si>
  <si>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</si>
  <si>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</si>
  <si>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</si>
  <si>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</si>
  <si>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</si>
  <si>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</si>
  <si>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</si>
  <si>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</si>
  <si>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</si>
  <si>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</si>
  <si>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</si>
  <si>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</si>
  <si>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</si>
  <si>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</si>
  <si>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</si>
  <si>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</si>
  <si>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</si>
  <si>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</si>
  <si>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</si>
  <si>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</si>
  <si>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</si>
  <si>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</si>
  <si>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</si>
  <si>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</si>
  <si>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</si>
  <si>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</si>
  <si>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</si>
  <si>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</si>
  <si>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</si>
  <si>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</si>
  <si>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</si>
  <si>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</si>
  <si>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</si>
  <si>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</si>
  <si>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</si>
  <si>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</si>
  <si>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</si>
  <si>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</si>
  <si>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</si>
  <si>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</si>
  <si>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</si>
  <si>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</si>
  <si>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</si>
  <si>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</si>
  <si>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</si>
  <si>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</si>
  <si>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</si>
  <si>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</si>
  <si>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</si>
  <si>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</si>
  <si>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</si>
  <si>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</si>
  <si>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</si>
  <si>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</si>
  <si>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</si>
  <si>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</si>
  <si>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</si>
  <si>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</si>
  <si>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</si>
  <si>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</si>
  <si>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</si>
  <si>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</si>
  <si>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</si>
  <si>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</si>
  <si>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</si>
  <si>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</si>
  <si>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</si>
  <si>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</si>
  <si>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</si>
  <si>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</si>
  <si>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</si>
  <si>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</si>
  <si>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</si>
  <si>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</si>
  <si>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</si>
  <si>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</si>
  <si>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</si>
  <si>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</si>
  <si>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</si>
  <si>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</si>
  <si>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</si>
  <si>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</si>
  <si>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</si>
  <si>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</si>
  <si>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</si>
  <si>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</si>
  <si>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</si>
  <si>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</si>
  <si>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</si>
  <si>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</si>
  <si>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</si>
  <si>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</si>
  <si>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</si>
  <si>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</si>
  <si>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</si>
  <si>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</si>
  <si>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</si>
  <si>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</si>
  <si>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</si>
  <si>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</si>
  <si>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</si>
  <si>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</si>
  <si>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</si>
  <si>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</si>
  <si>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</si>
  <si>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</si>
  <si>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</si>
  <si>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</si>
  <si>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</si>
  <si>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</si>
  <si>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</si>
  <si>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</si>
  <si>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</si>
  <si>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</si>
  <si>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</si>
  <si>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</si>
  <si>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</si>
  <si>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</si>
  <si>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</si>
  <si>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</si>
  <si>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</si>
  <si>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</si>
  <si>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</si>
  <si>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</si>
  <si>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</si>
  <si>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</si>
  <si>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</si>
  <si>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</si>
  <si>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</si>
  <si>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</si>
  <si>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</si>
  <si>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</si>
  <si>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</si>
  <si>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</si>
  <si>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</si>
  <si>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</si>
  <si>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</si>
  <si>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</si>
  <si>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</si>
  <si>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</si>
  <si>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</si>
  <si>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</si>
  <si>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</si>
  <si>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</si>
  <si>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</si>
  <si>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</si>
  <si>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</si>
  <si>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</si>
  <si>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</si>
  <si>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</si>
  <si>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</si>
  <si>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</si>
  <si>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</si>
  <si>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</si>
  <si>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</si>
  <si>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</si>
  <si>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</si>
  <si>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</si>
  <si>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</si>
  <si>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</si>
  <si>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</si>
  <si>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</si>
  <si>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</si>
  <si>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</si>
  <si>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</si>
  <si>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</si>
  <si>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</si>
  <si>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</si>
  <si>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</si>
  <si>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</si>
  <si>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</si>
  <si>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</si>
  <si>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</si>
  <si>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</si>
  <si>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</si>
  <si>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</si>
  <si>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</si>
  <si>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</si>
  <si>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</si>
  <si>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</si>
  <si>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</si>
  <si>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</si>
  <si>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</si>
  <si>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</si>
  <si>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</si>
  <si>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</si>
  <si>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</si>
  <si>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</si>
  <si>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</si>
  <si>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</si>
  <si>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</si>
  <si>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</si>
  <si>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</si>
  <si>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</si>
  <si>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</si>
  <si>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</si>
  <si>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</si>
  <si>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</si>
  <si>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</si>
  <si>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</si>
  <si>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</si>
  <si>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</si>
  <si>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</si>
  <si>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</si>
  <si>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</si>
  <si>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</si>
  <si>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</si>
  <si>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</si>
  <si>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</si>
  <si>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</si>
  <si>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</si>
  <si>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</si>
  <si>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</si>
  <si>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</si>
  <si>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</si>
  <si>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</si>
  <si>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</si>
  <si>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</si>
  <si>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</si>
  <si>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</si>
  <si>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</si>
  <si>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</si>
  <si>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</si>
  <si>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</si>
  <si>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</si>
  <si>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</si>
  <si>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</si>
  <si>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</si>
  <si>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</si>
  <si>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</si>
  <si>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</si>
  <si>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</si>
  <si>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</si>
  <si>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</si>
  <si>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</si>
  <si>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</si>
  <si>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</si>
  <si>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</si>
  <si>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</si>
  <si>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</si>
  <si>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</si>
  <si>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</si>
  <si>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</si>
  <si>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</si>
  <si>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</si>
  <si>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</si>
  <si>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</si>
  <si>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</si>
  <si>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</si>
  <si>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</si>
  <si>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</si>
  <si>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</si>
  <si>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</si>
  <si>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</si>
  <si>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</si>
  <si>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</si>
  <si>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</si>
  <si>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</si>
  <si>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</si>
  <si>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</si>
  <si>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</si>
  <si>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</si>
  <si>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</si>
  <si>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</si>
  <si>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</si>
  <si>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</si>
  <si>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</si>
  <si>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</si>
  <si>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</si>
  <si>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</si>
  <si>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</si>
  <si>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</si>
  <si>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</si>
  <si>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</si>
  <si>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</si>
  <si>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</si>
  <si>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</si>
  <si>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</si>
  <si>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</si>
  <si>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</si>
  <si>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</si>
  <si>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</si>
  <si>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</si>
  <si>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</si>
  <si>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</si>
  <si>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</si>
  <si>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</si>
  <si>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</si>
  <si>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</si>
  <si>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</si>
  <si>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</si>
  <si>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</si>
  <si>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</si>
  <si>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</si>
  <si>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</si>
  <si>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</si>
  <si>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</si>
  <si>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</si>
  <si>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</si>
  <si>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</si>
  <si>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</si>
  <si>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</si>
  <si>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</si>
  <si>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</si>
  <si>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</si>
  <si>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</si>
  <si>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</si>
  <si>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</si>
  <si>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</si>
  <si>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</si>
  <si>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</si>
  <si>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</si>
  <si>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</si>
  <si>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</si>
  <si>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</si>
  <si>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</si>
  <si>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</si>
  <si>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</si>
  <si>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</si>
  <si>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</si>
  <si>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</si>
  <si>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</si>
  <si>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</si>
  <si>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</si>
  <si>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</si>
  <si>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</si>
  <si>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</si>
  <si>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</si>
  <si>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</si>
  <si>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</si>
  <si>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</si>
  <si>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</si>
  <si>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</si>
  <si>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</si>
  <si>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</si>
  <si>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</si>
  <si>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</si>
  <si>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</si>
  <si>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</si>
  <si>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</si>
  <si>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</si>
  <si>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</si>
  <si>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</si>
  <si>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</si>
  <si>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</si>
  <si>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</si>
  <si>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</si>
  <si>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</si>
  <si>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</si>
  <si>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</si>
  <si>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</si>
  <si>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</si>
  <si>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</si>
  <si>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</si>
  <si>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</si>
  <si>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</si>
  <si>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</si>
  <si>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</si>
  <si>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</si>
  <si>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</si>
  <si>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</si>
  <si>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</si>
  <si>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</si>
  <si>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</si>
  <si>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</si>
  <si>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</si>
  <si>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</si>
  <si>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</si>
  <si>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</si>
  <si>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</si>
  <si>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</si>
  <si>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</si>
  <si>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</si>
  <si>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</si>
  <si>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</si>
  <si>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</si>
  <si>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</si>
  <si>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</si>
  <si>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</si>
  <si>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</si>
  <si>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</si>
  <si>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</si>
  <si>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</si>
  <si>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</si>
  <si>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</si>
  <si>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</si>
  <si>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</si>
  <si>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</si>
  <si>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</si>
  <si>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</si>
  <si>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</si>
  <si>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</si>
  <si>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</si>
  <si>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</si>
  <si>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</si>
  <si>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</si>
  <si>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</si>
  <si>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</si>
  <si>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</si>
  <si>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</si>
  <si>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</si>
  <si>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</si>
  <si>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</si>
  <si>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</si>
  <si>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</si>
  <si>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</si>
  <si>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</si>
  <si>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</si>
  <si>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</si>
  <si>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</si>
  <si>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</si>
  <si>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</si>
  <si>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</si>
  <si>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</si>
  <si>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</si>
  <si>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</si>
  <si>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</si>
  <si>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</si>
  <si>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</si>
  <si>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</si>
  <si>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</si>
  <si>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</si>
  <si>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</si>
  <si>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</si>
  <si>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</si>
  <si>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</si>
  <si>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</si>
  <si>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</si>
  <si>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</si>
  <si>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</si>
  <si>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</si>
  <si>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</si>
  <si>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</si>
  <si>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</si>
  <si>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</si>
  <si>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</si>
  <si>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</si>
  <si>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</si>
  <si>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</si>
  <si>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</si>
  <si>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</si>
  <si>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</si>
  <si>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</si>
  <si>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</si>
  <si>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</si>
  <si>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</si>
  <si>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</si>
  <si>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</si>
  <si>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</si>
  <si>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</si>
  <si>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</si>
  <si>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</si>
  <si>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</si>
  <si>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</si>
  <si>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</si>
  <si>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</si>
  <si>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</si>
  <si>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</si>
  <si>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</si>
  <si>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</si>
  <si>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</si>
  <si>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</si>
  <si>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</si>
  <si>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</si>
  <si>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</si>
  <si>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</si>
  <si>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</si>
  <si>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</si>
  <si>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</si>
  <si>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</si>
  <si>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</si>
  <si>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</si>
  <si>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</si>
  <si>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</si>
  <si>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</si>
  <si>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</si>
  <si>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</si>
  <si>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</si>
  <si>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</si>
  <si>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</si>
  <si>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</si>
  <si>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</si>
  <si>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</si>
  <si>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</si>
  <si>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</si>
  <si>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</si>
  <si>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</si>
  <si>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</si>
  <si>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</si>
  <si>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</si>
  <si>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</si>
  <si>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</si>
  <si>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</si>
  <si>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</si>
  <si>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</si>
  <si>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</si>
  <si>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</si>
  <si>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</si>
  <si>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</si>
  <si>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</si>
  <si>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</si>
  <si>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</si>
  <si>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</si>
  <si>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</si>
  <si>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</si>
  <si>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</si>
  <si>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</si>
  <si>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</si>
  <si>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</si>
  <si>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</si>
  <si>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</si>
  <si>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</si>
  <si>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</si>
  <si>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</si>
  <si>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</si>
  <si>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</si>
  <si>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</si>
  <si>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</si>
  <si>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</si>
  <si>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</si>
  <si>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</si>
  <si>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</si>
  <si>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</si>
  <si>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</si>
  <si>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</si>
  <si>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</si>
  <si>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</si>
  <si>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</si>
  <si>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</si>
  <si>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</si>
  <si>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</si>
  <si>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</si>
  <si>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</si>
  <si>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</si>
  <si>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</si>
  <si>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</si>
  <si>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</si>
  <si>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</si>
  <si>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</si>
  <si>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</si>
  <si>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</si>
  <si>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</si>
  <si>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</si>
  <si>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</si>
  <si>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</si>
  <si>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</si>
  <si>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</si>
  <si>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</si>
  <si>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</si>
  <si>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</si>
  <si>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</si>
  <si>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</si>
  <si>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</si>
  <si>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</si>
  <si>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</si>
  <si>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</si>
  <si>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</si>
  <si>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</si>
  <si>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</si>
  <si>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</si>
  <si>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</si>
  <si>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</si>
  <si>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</si>
  <si>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</si>
  <si>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</si>
  <si>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</si>
  <si>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</si>
  <si>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</si>
  <si>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</si>
  <si>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</si>
  <si>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</si>
  <si>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</si>
  <si>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</si>
  <si>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</si>
  <si>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</si>
  <si>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</si>
  <si>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</si>
  <si>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</si>
  <si>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</si>
  <si>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</si>
  <si>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</si>
  <si>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</si>
  <si>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</si>
  <si>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</si>
  <si>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</si>
  <si>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</si>
  <si>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</si>
  <si>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</si>
  <si>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</si>
  <si>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</si>
  <si>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</si>
  <si>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</si>
  <si>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</si>
  <si>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</si>
  <si>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</si>
  <si>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</si>
  <si>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</si>
  <si>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</si>
  <si>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</si>
  <si>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</si>
  <si>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</si>
  <si>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</si>
  <si>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</si>
  <si>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</si>
  <si>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</si>
  <si>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</si>
  <si>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</si>
  <si>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</si>
  <si>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</si>
  <si>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</si>
  <si>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</si>
  <si>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</si>
  <si>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</si>
  <si>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</si>
  <si>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</si>
  <si>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</si>
  <si>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</si>
  <si>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</si>
  <si>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</si>
  <si>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</si>
  <si>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</si>
  <si>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</si>
  <si>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</si>
  <si>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</si>
  <si>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</si>
  <si>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</si>
  <si>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</si>
  <si>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</si>
  <si>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</si>
  <si>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</si>
  <si>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</si>
  <si>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</si>
  <si>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</si>
  <si>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</si>
  <si>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</si>
  <si>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</si>
  <si>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</si>
  <si>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</si>
  <si>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</si>
  <si>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</si>
  <si>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</si>
  <si>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</si>
  <si>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</si>
  <si>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</si>
  <si>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</si>
  <si>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</si>
  <si>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</si>
  <si>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</si>
  <si>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</si>
  <si>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</si>
  <si>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</si>
  <si>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</si>
  <si>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</si>
  <si>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</si>
  <si>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</si>
  <si>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</si>
  <si>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</si>
  <si>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</si>
  <si>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</si>
  <si>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</si>
  <si>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</si>
  <si>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</si>
  <si>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</si>
  <si>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</si>
  <si>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</si>
  <si>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</si>
  <si>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</si>
  <si>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</si>
  <si>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</si>
  <si>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</si>
  <si>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</si>
  <si>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</si>
  <si>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</si>
  <si>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</si>
  <si>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</si>
  <si>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</si>
  <si>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</si>
  <si>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</si>
  <si>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</si>
  <si>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</si>
  <si>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</si>
  <si>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</si>
  <si>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</si>
  <si>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</si>
  <si>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</si>
  <si>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</si>
  <si>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</si>
  <si>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</si>
  <si>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</si>
  <si>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</si>
  <si>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</si>
  <si>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</si>
  <si>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</si>
  <si>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</si>
  <si>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</si>
  <si>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</si>
  <si>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</si>
  <si>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</si>
  <si>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</si>
  <si>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</si>
  <si>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</si>
  <si>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</si>
  <si>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</si>
  <si>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</si>
  <si>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</si>
  <si>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</si>
  <si>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</si>
  <si>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</si>
  <si>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</si>
  <si>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</si>
  <si>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</si>
  <si>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</si>
  <si>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</si>
  <si>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</si>
  <si>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</si>
  <si>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</si>
  <si>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</si>
  <si>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</si>
  <si>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</si>
  <si>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</si>
  <si>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</si>
  <si>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</si>
  <si>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</si>
  <si>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</si>
  <si>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</si>
  <si>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</si>
  <si>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</si>
  <si>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</si>
  <si>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</si>
  <si>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</si>
  <si>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</si>
  <si>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</si>
  <si>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</si>
  <si>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</si>
  <si>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</si>
  <si>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</si>
  <si>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</si>
  <si>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</si>
  <si>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</si>
  <si>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</si>
  <si>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</si>
  <si>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</si>
  <si>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</si>
  <si>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</si>
  <si>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</si>
  <si>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</si>
  <si>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</si>
  <si>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</si>
  <si>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</si>
  <si>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</si>
  <si>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</si>
  <si>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</si>
  <si>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</si>
  <si>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</si>
  <si>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</si>
  <si>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</si>
  <si>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</si>
  <si>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</si>
  <si>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</si>
  <si>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</si>
  <si>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</si>
  <si>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</si>
  <si>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</si>
  <si>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</si>
  <si>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</si>
  <si>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</si>
  <si>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</si>
  <si>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</si>
  <si>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</si>
  <si>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</si>
  <si>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</si>
  <si>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</si>
  <si>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</si>
  <si>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</si>
  <si>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</si>
  <si>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</si>
  <si>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</si>
  <si>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</si>
  <si>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</si>
  <si>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</si>
  <si>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</si>
  <si>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</si>
  <si>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</si>
  <si>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</si>
  <si>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</si>
  <si>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</si>
  <si>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</si>
  <si>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</si>
  <si>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</si>
  <si>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</si>
  <si>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</si>
  <si>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</si>
  <si>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</si>
  <si>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</si>
  <si>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</si>
  <si>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</si>
  <si>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</si>
  <si>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</si>
  <si>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</si>
  <si>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</si>
  <si>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</si>
  <si>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</si>
  <si>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</si>
  <si>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</si>
  <si>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</si>
  <si>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</si>
  <si>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</si>
  <si>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</si>
  <si>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</si>
  <si>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</si>
  <si>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</si>
  <si>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</si>
  <si>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</si>
  <si>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</si>
  <si>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</si>
  <si>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</si>
  <si>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</si>
  <si>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</si>
  <si>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</si>
  <si>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</si>
  <si>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</si>
  <si>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</si>
  <si>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</si>
  <si>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</si>
  <si>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</si>
  <si>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</si>
  <si>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</si>
  <si>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</si>
  <si>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</si>
  <si>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</si>
  <si>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</si>
  <si>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</si>
  <si>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</si>
  <si>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</si>
  <si>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</si>
  <si>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</si>
  <si>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</si>
  <si>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</si>
  <si>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</si>
  <si>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</si>
  <si>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</si>
  <si>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</si>
  <si>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</si>
  <si>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</si>
  <si>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</si>
  <si>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</si>
  <si>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</si>
  <si>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</si>
  <si>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</si>
  <si>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</si>
  <si>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</si>
  <si>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</si>
  <si>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</si>
  <si>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</si>
  <si>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</si>
  <si>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</si>
  <si>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</si>
  <si>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</si>
  <si>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</si>
  <si>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</si>
  <si>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</si>
  <si>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</si>
  <si>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</si>
  <si>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</si>
  <si>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</si>
  <si>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</si>
  <si>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</si>
  <si>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</si>
  <si>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</si>
  <si>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</si>
  <si>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</si>
  <si>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</si>
  <si>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</si>
  <si>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</si>
  <si>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</si>
  <si>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</si>
  <si>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</si>
  <si>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</si>
  <si>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</si>
  <si>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</si>
  <si>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</si>
  <si>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</si>
  <si>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</si>
  <si>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</si>
  <si>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</si>
  <si>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</si>
  <si>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</si>
  <si>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</si>
  <si>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</si>
  <si>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</si>
  <si>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</si>
  <si>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</si>
  <si>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</si>
  <si>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</si>
  <si>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</si>
  <si>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</si>
  <si>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</si>
  <si>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</si>
  <si>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</si>
  <si>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</si>
  <si>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</si>
  <si>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</si>
  <si>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</si>
  <si>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</si>
  <si>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</si>
  <si>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</si>
  <si>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</si>
  <si>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</si>
  <si>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</si>
  <si>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</si>
  <si>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</si>
  <si>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</si>
  <si>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</si>
  <si>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</si>
  <si>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</si>
  <si>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</si>
  <si>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</si>
  <si>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</si>
  <si>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</si>
  <si>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</si>
  <si>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</si>
  <si>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</si>
  <si>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</si>
  <si>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</si>
  <si>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</si>
  <si>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</si>
  <si>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</si>
  <si>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</si>
  <si>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</si>
  <si>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</si>
  <si>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</si>
  <si>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</si>
  <si>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</si>
  <si>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</si>
  <si>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</si>
  <si>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</si>
  <si>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</si>
  <si>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</si>
  <si>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</si>
  <si>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</si>
  <si>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</si>
  <si>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</si>
  <si>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</si>
  <si>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</si>
  <si>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</si>
  <si>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</si>
  <si>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</si>
  <si>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</si>
  <si>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</si>
  <si>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</si>
  <si>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</si>
  <si>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</si>
  <si>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</si>
  <si>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</si>
  <si>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</si>
  <si>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</si>
  <si>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</si>
  <si>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</si>
  <si>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</si>
  <si>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</si>
  <si>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</si>
  <si>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</si>
  <si>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</si>
  <si>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</si>
  <si>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</si>
  <si>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</si>
  <si>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</si>
  <si>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</si>
  <si>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</si>
  <si>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</si>
  <si>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</si>
  <si>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</si>
  <si>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</si>
  <si>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</si>
  <si>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</si>
  <si>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</si>
  <si>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</si>
  <si>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</si>
  <si>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</si>
  <si>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</si>
  <si>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</si>
  <si>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</si>
  <si>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</si>
  <si>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</si>
  <si>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</si>
  <si>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</si>
  <si>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</si>
  <si>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</si>
  <si>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</si>
  <si>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</si>
  <si>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</si>
  <si>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</si>
  <si>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</si>
  <si>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</si>
  <si>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</si>
  <si>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</si>
  <si>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</si>
  <si>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</si>
  <si>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</si>
  <si>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</si>
  <si>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</si>
  <si>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</si>
  <si>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</si>
  <si>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</si>
  <si>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</si>
  <si>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</si>
  <si>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</si>
  <si>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</si>
  <si>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</si>
  <si>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</si>
  <si>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</si>
  <si>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</si>
  <si>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</si>
  <si>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</si>
  <si>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</si>
  <si>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</si>
  <si>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</si>
  <si>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</si>
  <si>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</si>
  <si>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</si>
  <si>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</si>
  <si>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</si>
  <si>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</si>
  <si>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</si>
  <si>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</si>
  <si>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</si>
  <si>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</si>
  <si>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</si>
  <si>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</si>
  <si>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</si>
  <si>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</si>
  <si>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</si>
  <si>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</si>
  <si>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</si>
  <si>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</si>
  <si>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</si>
  <si>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</si>
  <si>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</si>
  <si>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</si>
  <si>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</si>
  <si>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</si>
  <si>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</si>
  <si>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</si>
  <si>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</si>
  <si>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</si>
  <si>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</si>
  <si>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</si>
  <si>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</si>
  <si>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</si>
  <si>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</si>
  <si>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</si>
  <si>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</si>
  <si>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</si>
  <si>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</si>
  <si>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</si>
  <si>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</si>
  <si>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</si>
  <si>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</si>
  <si>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</si>
  <si>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</si>
  <si>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</si>
  <si>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</si>
  <si>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</si>
  <si>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</si>
  <si>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</si>
  <si>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</si>
  <si>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</si>
  <si>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</si>
  <si>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</si>
  <si>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</si>
  <si>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</si>
  <si>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</si>
  <si>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</si>
  <si>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</si>
  <si>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</si>
  <si>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</si>
  <si>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</si>
  <si>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</si>
  <si>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</si>
  <si>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</si>
  <si>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</si>
  <si>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</si>
  <si>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</si>
  <si>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</si>
  <si>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</si>
  <si>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</si>
  <si>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</si>
  <si>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</si>
  <si>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</si>
  <si>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</si>
  <si>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</si>
  <si>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</si>
  <si>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</si>
  <si>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</si>
  <si>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</si>
  <si>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</si>
  <si>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</si>
  <si>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</si>
  <si>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</si>
  <si>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</si>
  <si>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</si>
  <si>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</si>
  <si>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</si>
  <si>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</si>
  <si>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</si>
  <si>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</si>
  <si>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</si>
  <si>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</si>
  <si>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</si>
  <si>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</si>
  <si>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</si>
  <si>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</si>
  <si>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</si>
  <si>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</si>
  <si>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</si>
  <si>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</si>
  <si>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</si>
  <si>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</si>
  <si>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</si>
  <si>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</si>
  <si>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</si>
  <si>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</si>
  <si>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</si>
  <si>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</si>
  <si>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</si>
  <si>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</si>
  <si>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</si>
  <si>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</si>
  <si>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</si>
  <si>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</si>
  <si>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</si>
  <si>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</si>
  <si>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</si>
  <si>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</si>
  <si>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</si>
  <si>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</si>
  <si>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</si>
  <si>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</si>
  <si>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</si>
  <si>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</si>
  <si>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</si>
  <si>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</si>
  <si>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</si>
  <si>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</si>
  <si>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</si>
  <si>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</si>
  <si>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</si>
  <si>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</si>
  <si>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</si>
  <si>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</si>
  <si>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</si>
  <si>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</si>
  <si>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</si>
  <si>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</si>
  <si>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</si>
  <si>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</si>
  <si>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</si>
  <si>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</si>
  <si>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</si>
  <si>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</si>
  <si>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</si>
  <si>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</si>
  <si>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</si>
  <si>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</si>
  <si>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</si>
  <si>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</si>
  <si>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</si>
  <si>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</si>
  <si>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</si>
  <si>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</si>
  <si>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</si>
  <si>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</si>
  <si>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</si>
  <si>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</si>
  <si>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</si>
  <si>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</si>
  <si>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</si>
  <si>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</si>
  <si>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</si>
  <si>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</si>
  <si>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</si>
  <si>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</si>
  <si>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</si>
  <si>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</si>
  <si>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</si>
  <si>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</si>
  <si>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</si>
  <si>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</si>
  <si>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</si>
  <si>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</si>
  <si>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</si>
  <si>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</si>
  <si>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</si>
  <si>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</si>
  <si>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</si>
  <si>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</si>
  <si>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</si>
  <si>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</si>
  <si>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</si>
  <si>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</si>
  <si>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</si>
  <si>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</si>
  <si>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</si>
  <si>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</si>
  <si>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</si>
  <si>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</si>
  <si>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</si>
  <si>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</si>
  <si>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</si>
  <si>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</si>
  <si>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</si>
  <si>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</si>
  <si>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</si>
  <si>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</si>
  <si>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</si>
  <si>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</si>
  <si>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</si>
  <si>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</si>
  <si>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</si>
  <si>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</si>
  <si>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</si>
  <si>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</si>
  <si>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</si>
  <si>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</si>
  <si>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</si>
  <si>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</si>
  <si>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</si>
  <si>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</si>
  <si>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</si>
  <si>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</si>
  <si>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</si>
  <si>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</si>
  <si>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</si>
  <si>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</si>
  <si>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</si>
  <si>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</si>
  <si>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</si>
  <si>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</si>
  <si>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</si>
  <si>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</si>
  <si>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</si>
  <si>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</si>
  <si>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</si>
  <si>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</si>
  <si>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</si>
  <si>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</si>
  <si>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</si>
  <si>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</si>
  <si>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</si>
  <si>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</si>
  <si>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</si>
  <si>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</si>
  <si>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</si>
  <si>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</si>
  <si>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</si>
  <si>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</si>
  <si>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</si>
  <si>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</si>
  <si>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</si>
  <si>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</si>
  <si>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</si>
  <si>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</si>
  <si>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</si>
  <si>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</si>
  <si>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</si>
  <si>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</si>
  <si>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</si>
  <si>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</si>
  <si>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</si>
  <si>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</si>
  <si>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</si>
  <si>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</si>
  <si>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</si>
  <si>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</si>
  <si>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</si>
  <si>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</si>
  <si>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</si>
  <si>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</si>
  <si>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</si>
  <si>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</si>
  <si>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</si>
  <si>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</si>
  <si>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</si>
  <si>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</si>
  <si>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</si>
  <si>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</si>
  <si>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</si>
  <si>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</si>
  <si>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</si>
  <si>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</si>
  <si>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</si>
  <si>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</si>
  <si>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</si>
  <si>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</si>
  <si>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</si>
  <si>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</si>
  <si>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</si>
  <si>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</si>
  <si>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</si>
  <si>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</si>
  <si>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</si>
  <si>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</si>
  <si>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</si>
  <si>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</si>
  <si>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</si>
  <si>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</si>
  <si>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</si>
  <si>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</si>
  <si>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</si>
  <si>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</si>
  <si>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</si>
  <si>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</si>
  <si>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</si>
  <si>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</si>
  <si>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</si>
  <si>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</si>
  <si>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</si>
  <si>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</si>
  <si>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</si>
  <si>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</si>
  <si>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</si>
  <si>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</si>
  <si>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</si>
  <si>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</si>
  <si>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</si>
  <si>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</si>
  <si>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</si>
  <si>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</si>
  <si>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</si>
  <si>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</si>
  <si>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</si>
  <si>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</si>
  <si>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</si>
  <si>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</si>
  <si>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</si>
  <si>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</si>
  <si>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</si>
  <si>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</si>
  <si>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</si>
  <si>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</si>
  <si>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</si>
  <si>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</si>
  <si>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</si>
  <si>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</si>
  <si>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</si>
  <si>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</si>
  <si>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</si>
  <si>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</si>
  <si>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</si>
  <si>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</si>
  <si>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</si>
  <si>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</si>
  <si>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</si>
  <si>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</si>
  <si>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</si>
  <si>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</si>
  <si>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</si>
  <si>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</si>
  <si>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</si>
  <si>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</si>
  <si>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</si>
  <si>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</si>
  <si>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</si>
  <si>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</si>
  <si>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</si>
  <si>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</si>
  <si>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</si>
  <si>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</si>
  <si>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</si>
  <si>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</si>
  <si>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</si>
  <si>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</si>
  <si>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</si>
  <si>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</si>
  <si>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</si>
  <si>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</si>
  <si>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</si>
  <si>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</si>
  <si>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</si>
  <si>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</si>
  <si>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</si>
  <si>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</si>
  <si>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</si>
  <si>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</si>
  <si>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</si>
  <si>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</si>
  <si>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</si>
  <si>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</si>
  <si>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</si>
  <si>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</si>
  <si>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</si>
  <si>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</si>
  <si>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</si>
  <si>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</si>
  <si>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</si>
  <si>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</si>
  <si>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</si>
  <si>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</si>
  <si>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</si>
  <si>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</si>
  <si>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</si>
  <si>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</si>
  <si>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</si>
  <si>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</si>
  <si>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</si>
  <si>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</si>
  <si>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</si>
  <si>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</si>
  <si>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</si>
  <si>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</si>
  <si>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</si>
  <si>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</si>
  <si>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</si>
  <si>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</si>
  <si>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</si>
  <si>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</si>
  <si>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</si>
  <si>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</si>
  <si>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</si>
  <si>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</si>
  <si>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</si>
  <si>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</si>
  <si>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</si>
  <si>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</si>
  <si>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</si>
  <si>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</si>
  <si>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</si>
  <si>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</si>
  <si>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</si>
  <si>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</si>
  <si>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</si>
  <si>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</si>
  <si>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</si>
  <si>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</si>
  <si>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</si>
  <si>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</si>
  <si>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</si>
  <si>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</si>
  <si>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</si>
  <si>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</si>
  <si>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</si>
  <si>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</si>
  <si>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</si>
  <si>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</si>
  <si>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</si>
  <si>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</si>
  <si>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</si>
  <si>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</si>
  <si>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</si>
  <si>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</si>
  <si>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</si>
  <si>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</si>
  <si>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</si>
  <si>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</si>
  <si>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</si>
  <si>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</si>
  <si>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</si>
  <si>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</si>
  <si>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</si>
  <si>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</si>
  <si>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</si>
  <si>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</si>
  <si>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</si>
  <si>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</si>
  <si>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</si>
  <si>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</si>
  <si>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</si>
  <si>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</si>
  <si>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</si>
  <si>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</si>
  <si>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</si>
  <si>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</si>
  <si>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</si>
  <si>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</si>
  <si>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</si>
  <si>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</si>
  <si>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</si>
  <si>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</si>
  <si>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</si>
  <si>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</si>
  <si>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</si>
  <si>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</si>
  <si>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</si>
  <si>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</si>
  <si>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</si>
  <si>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</si>
  <si>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</si>
  <si>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</si>
  <si>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</si>
  <si>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</si>
  <si>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</si>
  <si>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</si>
  <si>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</si>
  <si>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</si>
  <si>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</si>
  <si>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</si>
  <si>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</si>
  <si>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</si>
  <si>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</si>
  <si>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</si>
  <si>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</si>
  <si>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</si>
  <si>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</si>
  <si>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</si>
  <si>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</si>
  <si>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</si>
  <si>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</si>
  <si>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</si>
  <si>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</si>
  <si>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</si>
  <si>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</si>
  <si>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</si>
  <si>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</si>
  <si>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</si>
  <si>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</si>
  <si>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</si>
  <si>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</si>
  <si>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</si>
  <si>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</si>
  <si>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</si>
  <si>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</si>
  <si>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</si>
  <si>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</si>
  <si>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</si>
  <si>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</si>
  <si>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</si>
  <si>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</si>
  <si>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</si>
  <si>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</si>
  <si>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</si>
  <si>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</si>
  <si>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</si>
  <si>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</si>
  <si>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</si>
  <si>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</si>
  <si>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</si>
  <si>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</si>
  <si>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</si>
  <si>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</si>
  <si>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</si>
  <si>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</si>
  <si>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</si>
  <si>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</si>
  <si>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</si>
  <si>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</si>
  <si>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</si>
  <si>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</si>
  <si>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</si>
  <si>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</si>
  <si>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</si>
  <si>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</si>
  <si>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</si>
  <si>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</si>
  <si>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</si>
  <si>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</si>
  <si>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</si>
  <si>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</si>
  <si>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</si>
  <si>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</si>
  <si>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</si>
  <si>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</si>
  <si>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</si>
  <si>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</si>
  <si>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</si>
  <si>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</si>
  <si>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</si>
  <si>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</si>
  <si>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</si>
  <si>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</si>
  <si>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</si>
  <si>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</si>
  <si>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</si>
  <si>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</si>
  <si>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</si>
  <si>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</si>
  <si>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</si>
  <si>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</si>
  <si>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</si>
  <si>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</si>
  <si>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</si>
  <si>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</si>
  <si>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</si>
  <si>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</si>
  <si>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</si>
  <si>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</si>
  <si>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</si>
  <si>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</si>
  <si>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</si>
  <si>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</si>
  <si>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</si>
  <si>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</si>
  <si>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</si>
  <si>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</si>
  <si>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</si>
  <si>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</si>
  <si>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</si>
  <si>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</si>
  <si>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</si>
  <si>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</si>
  <si>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</si>
  <si>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</si>
  <si>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</si>
  <si>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</si>
  <si>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</si>
  <si>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</si>
  <si>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</si>
  <si>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</si>
  <si>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</si>
  <si>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</si>
  <si>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</si>
  <si>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</si>
  <si>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</si>
  <si>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</si>
  <si>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</si>
  <si>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</si>
  <si>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</si>
  <si>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</si>
  <si>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</si>
  <si>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</si>
  <si>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</si>
  <si>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</si>
  <si>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</si>
  <si>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</si>
  <si>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</si>
  <si>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</si>
  <si>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</si>
  <si>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</si>
  <si>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</si>
  <si>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</si>
  <si>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</si>
  <si>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</si>
  <si>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</si>
  <si>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</si>
  <si>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</si>
  <si>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</si>
  <si>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</si>
  <si>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</si>
  <si>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</si>
  <si>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</si>
  <si>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</si>
  <si>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</si>
  <si>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</si>
  <si>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</si>
  <si>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</si>
  <si>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</si>
  <si>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</si>
  <si>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</si>
  <si>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</si>
  <si>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</si>
  <si>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</si>
  <si>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</si>
  <si>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</si>
  <si>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</si>
  <si>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</si>
  <si>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</si>
  <si>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</si>
  <si>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</si>
  <si>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</si>
  <si>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</si>
  <si>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</si>
  <si>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</si>
  <si>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</si>
  <si>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</si>
  <si>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</si>
  <si>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</si>
  <si>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</si>
  <si>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</si>
  <si>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</si>
  <si>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</si>
  <si>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</si>
  <si>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</si>
  <si>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</si>
  <si>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</si>
  <si>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</si>
  <si>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</si>
  <si>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</si>
  <si>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</si>
  <si>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</si>
  <si>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</si>
  <si>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</si>
  <si>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</si>
  <si>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</si>
  <si>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</si>
  <si>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</si>
  <si>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</si>
  <si>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</si>
  <si>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</si>
  <si>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</si>
  <si>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</si>
  <si>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</si>
  <si>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</si>
  <si>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</si>
  <si>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</si>
  <si>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</si>
  <si>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</si>
  <si>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</si>
  <si>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</si>
  <si>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</si>
  <si>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</si>
  <si>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</si>
  <si>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</si>
  <si>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</si>
  <si>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</si>
  <si>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</si>
  <si>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</si>
  <si>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</si>
  <si>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</si>
  <si>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</si>
  <si>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</si>
  <si>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</si>
  <si>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</si>
  <si>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</si>
  <si>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</si>
  <si>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</si>
  <si>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</si>
  <si>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</si>
  <si>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</si>
  <si>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</si>
  <si>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</si>
  <si>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</si>
  <si>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</si>
  <si>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</si>
  <si>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</si>
  <si>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</si>
  <si>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</si>
  <si>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</si>
  <si>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</si>
  <si>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</si>
  <si>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</si>
  <si>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</si>
  <si>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</si>
  <si>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</si>
  <si>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</si>
  <si>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</si>
  <si>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</si>
  <si>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</si>
  <si>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</si>
  <si>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</si>
  <si>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</si>
  <si>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</si>
  <si>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</si>
  <si>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</si>
  <si>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</si>
  <si>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</si>
  <si>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</si>
  <si>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</si>
  <si>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</si>
  <si>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</si>
  <si>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</si>
  <si>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</si>
  <si>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</si>
  <si>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</si>
  <si>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</si>
  <si>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</si>
  <si>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</si>
  <si>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</si>
  <si>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</si>
  <si>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</si>
  <si>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</si>
  <si>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</si>
  <si>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</si>
  <si>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</si>
  <si>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</si>
  <si>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</si>
  <si>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</si>
  <si>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</si>
  <si>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</si>
  <si>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</si>
  <si>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</si>
  <si>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</si>
  <si>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</si>
  <si>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</si>
  <si>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</si>
  <si>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</si>
  <si>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</si>
  <si>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</si>
  <si>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</si>
  <si>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</si>
  <si>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</si>
  <si>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</si>
  <si>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</si>
  <si>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</si>
  <si>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</si>
  <si>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</si>
  <si>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</si>
  <si>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</si>
  <si>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</si>
  <si>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</si>
  <si>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</si>
  <si>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</si>
  <si>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</si>
  <si>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</si>
  <si>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</si>
  <si>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</si>
  <si>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</si>
  <si>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</si>
  <si>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</si>
  <si>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</si>
  <si>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</si>
  <si>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</si>
  <si>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</si>
  <si>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</si>
  <si>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</si>
  <si>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</si>
  <si>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</si>
  <si>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</si>
  <si>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</si>
  <si>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</si>
  <si>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</si>
  <si>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</si>
  <si>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</si>
  <si>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</si>
  <si>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</si>
  <si>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</si>
  <si>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</si>
  <si>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</si>
  <si>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</si>
  <si>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</si>
  <si>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</si>
  <si>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</si>
  <si>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</si>
  <si>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</si>
  <si>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</si>
  <si>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</si>
  <si>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</si>
  <si>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</si>
  <si>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</si>
  <si>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</si>
  <si>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</si>
  <si>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</si>
  <si>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</si>
  <si>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</si>
  <si>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</si>
  <si>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</si>
  <si>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</si>
  <si>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</si>
  <si>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</si>
  <si>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</si>
  <si>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</si>
  <si>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</si>
  <si>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</si>
  <si>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</si>
  <si>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</si>
  <si>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</si>
  <si>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</si>
  <si>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</si>
  <si>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</si>
  <si>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</si>
  <si>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</si>
  <si>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</si>
  <si>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</si>
  <si>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</si>
  <si>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</si>
  <si>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</si>
  <si>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</si>
  <si>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</si>
  <si>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</si>
  <si>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</si>
  <si>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</si>
  <si>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</si>
  <si>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</si>
  <si>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</si>
  <si>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</si>
  <si>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</si>
  <si>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</si>
  <si>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</si>
  <si>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</si>
  <si>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</si>
  <si>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</si>
  <si>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</si>
  <si>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</si>
  <si>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</si>
  <si>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</si>
  <si>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</si>
  <si>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</si>
  <si>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</si>
  <si>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</si>
  <si>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</si>
  <si>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</si>
  <si>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</si>
  <si>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</si>
  <si>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</si>
  <si>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</si>
  <si>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</si>
  <si>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</si>
  <si>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</si>
  <si>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</si>
  <si>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</si>
  <si>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</si>
  <si>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</si>
  <si>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</si>
  <si>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</si>
  <si>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</si>
  <si>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</si>
  <si>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</si>
  <si>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</si>
  <si>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</si>
  <si>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</si>
  <si>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</si>
  <si>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</si>
  <si>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</si>
  <si>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</si>
  <si>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</si>
  <si>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</si>
  <si>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</si>
  <si>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</si>
  <si>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</si>
  <si>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</si>
  <si>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</si>
  <si>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</si>
  <si>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</si>
  <si>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</si>
  <si>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</si>
  <si>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</si>
  <si>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</si>
  <si>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</si>
  <si>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</si>
  <si>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</si>
  <si>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</si>
  <si>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</si>
  <si>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</si>
  <si>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</si>
  <si>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</si>
  <si>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</si>
  <si>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</si>
  <si>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</si>
  <si>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</si>
  <si>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</si>
  <si>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</si>
  <si>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</si>
  <si>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</si>
  <si>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</si>
  <si>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</si>
  <si>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</si>
  <si>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</si>
  <si>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</si>
  <si>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</si>
  <si>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</si>
  <si>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</si>
  <si>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</si>
  <si>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</si>
  <si>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</si>
  <si>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</si>
  <si>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</si>
  <si>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</si>
  <si>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</si>
  <si>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</si>
  <si>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</si>
  <si>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</si>
  <si>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</si>
  <si>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</si>
  <si>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</si>
  <si>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</si>
  <si>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</si>
  <si>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</si>
  <si>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</si>
  <si>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</si>
  <si>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</si>
  <si>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</si>
  <si>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</si>
  <si>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</si>
  <si>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</si>
  <si>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</si>
  <si>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</si>
  <si>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</si>
  <si>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</si>
  <si>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</si>
  <si>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</si>
  <si>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</si>
  <si>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</si>
  <si>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</si>
  <si>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</si>
  <si>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</si>
  <si>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</si>
  <si>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</si>
  <si>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</si>
  <si>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</si>
  <si>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</si>
  <si>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</si>
  <si>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</si>
  <si>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</si>
  <si>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</si>
  <si>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</si>
  <si>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</si>
  <si>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</si>
  <si>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</si>
  <si>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</si>
  <si>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</si>
  <si>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</si>
  <si>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</si>
  <si>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</si>
  <si>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</si>
  <si>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</si>
  <si>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</si>
  <si>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</si>
  <si>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</si>
  <si>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</si>
  <si>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</si>
  <si>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</si>
  <si>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</si>
  <si>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</si>
  <si>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</si>
  <si>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</si>
  <si>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</si>
  <si>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</si>
  <si>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</si>
  <si>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</si>
  <si>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</si>
  <si>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</si>
  <si>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</si>
  <si>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</si>
  <si>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</si>
  <si>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</si>
  <si>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</si>
  <si>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</si>
  <si>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</si>
  <si>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</si>
  <si>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</si>
  <si>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</si>
  <si>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</si>
  <si>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</si>
  <si>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</si>
  <si>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</si>
  <si>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</si>
  <si>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</si>
  <si>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</si>
  <si>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</si>
  <si>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</si>
  <si>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</si>
  <si>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</si>
  <si>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</si>
  <si>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</si>
  <si>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</si>
  <si>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</si>
  <si>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</si>
  <si>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</si>
  <si>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</si>
  <si>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</si>
  <si>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</si>
  <si>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</si>
  <si>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</si>
  <si>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</si>
  <si>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</si>
  <si>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</si>
  <si>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</si>
  <si>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</si>
  <si>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</si>
  <si>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</si>
  <si>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</si>
  <si>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</si>
  <si>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</si>
  <si>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</si>
  <si>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</si>
  <si>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</si>
  <si>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</si>
  <si>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</si>
  <si>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</si>
  <si>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</si>
  <si>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</si>
  <si>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</si>
  <si>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</si>
  <si>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</si>
  <si>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</si>
  <si>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</si>
  <si>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</si>
  <si>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</si>
  <si>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</si>
  <si>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</si>
  <si>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</si>
  <si>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</si>
  <si>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</si>
  <si>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</si>
  <si>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</si>
  <si>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</si>
  <si>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</si>
  <si>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</si>
  <si>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</si>
  <si>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</si>
  <si>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</si>
  <si>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</si>
  <si>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</si>
  <si>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</si>
  <si>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</si>
  <si>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</si>
  <si>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</si>
  <si>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</si>
  <si>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</si>
  <si>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</si>
  <si>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</si>
  <si>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</si>
  <si>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</si>
  <si>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</si>
  <si>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</si>
  <si>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</si>
  <si>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</si>
  <si>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</si>
  <si>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</si>
  <si>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</si>
  <si>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</si>
  <si>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</si>
  <si>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</si>
  <si>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</si>
  <si>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</si>
  <si>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</si>
  <si>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</si>
  <si>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</si>
  <si>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</si>
  <si>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</si>
  <si>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</si>
  <si>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</si>
  <si>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</si>
  <si>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</si>
  <si>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</si>
  <si>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</si>
  <si>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</si>
  <si>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</si>
  <si>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</si>
  <si>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</si>
  <si>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</si>
  <si>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</si>
  <si>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</si>
  <si>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</si>
  <si>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</si>
  <si>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</si>
  <si>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</si>
  <si>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</si>
  <si>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</si>
  <si>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</si>
  <si>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</si>
  <si>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</si>
  <si>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</si>
  <si>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</si>
  <si>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</si>
  <si>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</si>
  <si>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</si>
  <si>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</si>
  <si>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</si>
  <si>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</si>
  <si>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</si>
  <si>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</si>
  <si>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</si>
  <si>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</si>
  <si>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</si>
  <si>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</si>
  <si>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</si>
  <si>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</si>
  <si>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</si>
  <si>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</si>
  <si>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</si>
  <si>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</si>
  <si>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</si>
  <si>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</si>
  <si>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</si>
  <si>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</si>
  <si>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</si>
  <si>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</si>
  <si>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</si>
  <si>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</si>
  <si>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</si>
  <si>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</si>
  <si>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</si>
  <si>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</si>
  <si>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</si>
  <si>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</si>
  <si>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</si>
  <si>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</si>
  <si>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</si>
  <si>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</si>
  <si>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</si>
  <si>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</si>
  <si>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</si>
  <si>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</si>
  <si>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</si>
  <si>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</si>
  <si>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</si>
  <si>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</si>
  <si>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</si>
  <si>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</si>
  <si>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</si>
  <si>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</si>
  <si>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</si>
  <si>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</si>
  <si>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</si>
  <si>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</si>
  <si>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</si>
  <si>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</si>
  <si>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</si>
  <si>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</si>
  <si>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</si>
  <si>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</si>
  <si>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</si>
  <si>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</si>
  <si>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</si>
  <si>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</si>
  <si>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</si>
  <si>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</si>
  <si>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</si>
  <si>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</si>
  <si>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</si>
  <si>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</si>
  <si>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</si>
  <si>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</si>
  <si>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</si>
  <si>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</si>
  <si>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</si>
  <si>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</si>
  <si>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</si>
  <si>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</si>
  <si>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</si>
  <si>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</si>
  <si>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</si>
  <si>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</si>
  <si>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</si>
  <si>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</si>
  <si>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</si>
  <si>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</si>
  <si>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</si>
  <si>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</si>
  <si>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</si>
  <si>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</si>
  <si>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</si>
  <si>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</si>
  <si>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</si>
  <si>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</si>
  <si>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</si>
  <si>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</si>
  <si>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</si>
  <si>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</si>
  <si>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</si>
  <si>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</si>
  <si>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</si>
  <si>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</si>
  <si>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</si>
  <si>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</si>
  <si>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</si>
  <si>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</si>
  <si>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</si>
  <si>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</si>
  <si>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</si>
  <si>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</si>
  <si>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</si>
  <si>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</si>
  <si>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</si>
  <si>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</si>
  <si>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</si>
  <si>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</si>
  <si>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</si>
  <si>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</si>
  <si>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</si>
  <si>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</si>
  <si>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</si>
  <si>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</si>
  <si>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</si>
  <si>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</si>
  <si>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</si>
  <si>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</si>
  <si>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</si>
  <si>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</si>
  <si>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</si>
  <si>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</si>
  <si>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</si>
  <si>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</si>
  <si>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</si>
  <si>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</si>
  <si>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</si>
  <si>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</si>
  <si>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</si>
  <si>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</si>
  <si>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</si>
  <si>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</si>
  <si>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</si>
  <si>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</si>
  <si>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</si>
  <si>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</si>
  <si>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</si>
  <si>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</si>
  <si>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</si>
  <si>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</si>
  <si>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</si>
  <si>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</si>
  <si>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</si>
  <si>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</si>
  <si>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</si>
  <si>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</si>
  <si>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</si>
  <si>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</si>
  <si>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</si>
  <si>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</si>
  <si>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</si>
  <si>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</si>
  <si>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</si>
  <si>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</si>
  <si>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</si>
  <si>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</si>
  <si>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</si>
  <si>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</si>
  <si>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</si>
  <si>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</si>
  <si>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</si>
  <si>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</si>
  <si>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</si>
  <si>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</si>
  <si>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</si>
  <si>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</si>
  <si>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</si>
  <si>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</si>
  <si>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</si>
  <si>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</si>
  <si>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</si>
  <si>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</si>
  <si>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</si>
  <si>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</si>
  <si>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</si>
  <si>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</si>
  <si>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</si>
  <si>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</si>
  <si>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</si>
  <si>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</si>
  <si>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</si>
  <si>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</si>
  <si>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</si>
  <si>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</si>
  <si>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</si>
  <si>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</si>
  <si>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</si>
  <si>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</si>
  <si>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</si>
  <si>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</si>
  <si>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</si>
  <si>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</si>
  <si>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</si>
  <si>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</si>
  <si>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</si>
  <si>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</si>
  <si>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</si>
  <si>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</si>
  <si>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</si>
  <si>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</si>
  <si>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</si>
  <si>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</si>
  <si>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</si>
  <si>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</si>
  <si>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</si>
  <si>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</si>
  <si>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</si>
  <si>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</si>
  <si>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</si>
  <si>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</si>
  <si>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</si>
  <si>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</si>
  <si>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</si>
  <si>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</si>
  <si>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</si>
  <si>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</si>
  <si>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</si>
  <si>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</si>
  <si>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</si>
  <si>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</si>
  <si>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</si>
  <si>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</si>
  <si>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</si>
  <si>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</si>
  <si>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</si>
  <si>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</si>
  <si>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</si>
  <si>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</si>
  <si>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</si>
  <si>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</si>
  <si>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</si>
  <si>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</si>
  <si>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</si>
  <si>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</si>
  <si>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</si>
  <si>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</si>
  <si>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</si>
  <si>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</si>
  <si>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</si>
  <si>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</si>
  <si>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</si>
  <si>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</si>
  <si>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</si>
  <si>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</si>
  <si>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</si>
  <si>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</si>
  <si>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</si>
  <si>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</si>
  <si>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</si>
  <si>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</si>
  <si>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</si>
  <si>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</si>
  <si>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</si>
  <si>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</si>
  <si>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</si>
  <si>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</si>
  <si>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</si>
  <si>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</si>
  <si>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</si>
  <si>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</si>
  <si>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</si>
  <si>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</si>
  <si>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</si>
  <si>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</si>
  <si>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</si>
  <si>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</si>
  <si>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</si>
  <si>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</si>
  <si>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</si>
  <si>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</si>
  <si>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</si>
  <si>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</si>
  <si>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</si>
  <si>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</si>
  <si>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</si>
  <si>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</si>
  <si>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</si>
  <si>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</si>
  <si>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</si>
  <si>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</si>
  <si>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</si>
  <si>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</si>
  <si>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</si>
  <si>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</si>
  <si>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</si>
  <si>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</si>
  <si>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</si>
  <si>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</si>
  <si>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</si>
  <si>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</si>
  <si>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</si>
  <si>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</si>
  <si>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</si>
  <si>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</si>
  <si>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</si>
  <si>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</si>
  <si>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</si>
  <si>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</si>
  <si>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</si>
  <si>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</si>
  <si>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</si>
  <si>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</si>
  <si>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</si>
  <si>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</si>
  <si>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</si>
  <si>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</si>
  <si>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</si>
  <si>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</si>
  <si>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</si>
  <si>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</si>
  <si>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</si>
  <si>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</si>
  <si>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</si>
  <si>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</si>
  <si>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</si>
  <si>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</si>
  <si>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</si>
  <si>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</si>
  <si>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</si>
  <si>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</si>
  <si>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</si>
  <si>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</si>
  <si>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</si>
  <si>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</si>
  <si>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</si>
  <si>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</si>
  <si>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</si>
  <si>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</si>
  <si>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</si>
  <si>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</si>
  <si>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</si>
  <si>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</si>
  <si>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</si>
  <si>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</si>
  <si>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</si>
  <si>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</si>
  <si>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</si>
  <si>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</si>
  <si>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</si>
  <si>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</si>
  <si>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</si>
  <si>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</si>
  <si>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</si>
  <si>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</si>
  <si>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</si>
  <si>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</si>
  <si>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</si>
  <si>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</si>
  <si>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</si>
  <si>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</si>
  <si>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</si>
  <si>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</si>
  <si>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</si>
  <si>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</si>
  <si>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</si>
  <si>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</si>
  <si>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</si>
  <si>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</si>
  <si>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</si>
  <si>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</si>
  <si>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</si>
  <si>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</si>
  <si>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</si>
  <si>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</si>
  <si>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</si>
  <si>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</si>
  <si>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</si>
  <si>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</si>
  <si>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</si>
  <si>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</si>
  <si>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</si>
  <si>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</si>
  <si>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</si>
  <si>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</si>
  <si>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</si>
  <si>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</si>
  <si>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</si>
  <si>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</si>
  <si>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</si>
  <si>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</si>
  <si>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</si>
  <si>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</si>
  <si>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</si>
  <si>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</si>
  <si>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</si>
  <si>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</si>
  <si>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</si>
  <si>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</si>
  <si>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</si>
  <si>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</si>
  <si>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</si>
  <si>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</si>
  <si>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</si>
  <si>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</si>
  <si>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</si>
  <si>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</si>
  <si>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</si>
  <si>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</si>
  <si>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</si>
  <si>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</si>
  <si>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</si>
  <si>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</si>
  <si>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</si>
  <si>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</si>
  <si>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</si>
  <si>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</si>
  <si>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</si>
  <si>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</si>
  <si>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</si>
  <si>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</si>
  <si>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</si>
  <si>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</si>
  <si>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</si>
  <si>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</si>
  <si>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</si>
  <si>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</si>
  <si>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</si>
  <si>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</si>
  <si>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</si>
  <si>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</si>
  <si>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</si>
  <si>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</si>
  <si>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</si>
  <si>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</si>
  <si>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</si>
  <si>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</si>
  <si>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</si>
  <si>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</si>
  <si>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</si>
  <si>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</si>
  <si>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</si>
  <si>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</si>
  <si>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</si>
  <si>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</si>
  <si>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</si>
  <si>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</si>
  <si>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</si>
  <si>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</si>
  <si>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</si>
  <si>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</si>
  <si>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</si>
  <si>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</si>
  <si>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</si>
  <si>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</si>
  <si>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</si>
  <si>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</si>
  <si>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</si>
  <si>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</si>
  <si>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</si>
  <si>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</si>
  <si>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</si>
  <si>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</si>
  <si>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</si>
  <si>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</si>
  <si>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</si>
  <si>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</si>
  <si>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</si>
  <si>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</si>
  <si>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</si>
  <si>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</si>
  <si>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</si>
  <si>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</si>
  <si>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</si>
  <si>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</si>
  <si>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</si>
  <si>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</si>
  <si>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</si>
  <si>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</si>
  <si>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</si>
  <si>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</si>
  <si>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</si>
  <si>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</si>
  <si>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</si>
  <si>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</si>
  <si>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</si>
  <si>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</si>
  <si>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</si>
  <si>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</si>
  <si>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</si>
  <si>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</si>
  <si>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</si>
  <si>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</si>
  <si>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</si>
  <si>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</si>
  <si>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</si>
  <si>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</si>
  <si>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</si>
  <si>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</si>
  <si>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</si>
  <si>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</si>
  <si>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</si>
  <si>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</si>
  <si>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</si>
  <si>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</si>
  <si>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</si>
  <si>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</si>
  <si>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</si>
  <si>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</si>
  <si>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</si>
  <si>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</si>
  <si>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</si>
  <si>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</si>
  <si>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</si>
  <si>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</si>
  <si>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</si>
  <si>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</si>
  <si>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</si>
  <si>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</si>
  <si>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</si>
  <si>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</si>
  <si>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</si>
  <si>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</si>
  <si>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</si>
  <si>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</si>
  <si>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</si>
  <si>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</si>
  <si>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</si>
  <si>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</si>
  <si>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</si>
  <si>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</si>
  <si>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</si>
  <si>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</si>
  <si>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</si>
  <si>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</si>
  <si>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</si>
  <si>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</si>
  <si>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</si>
  <si>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</si>
  <si>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</si>
  <si>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</si>
  <si>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</si>
  <si>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</si>
  <si>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</si>
  <si>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</si>
  <si>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</si>
  <si>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</si>
  <si>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</si>
  <si>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</si>
  <si>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</si>
  <si>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</si>
  <si>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</si>
  <si>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</si>
  <si>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</si>
  <si>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</si>
  <si>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</si>
  <si>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</si>
  <si>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</si>
  <si>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</si>
  <si>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</si>
  <si>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</si>
  <si>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</si>
  <si>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</si>
  <si>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</si>
  <si>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</si>
  <si>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</si>
  <si>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</si>
  <si>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</si>
  <si>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</si>
  <si>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</si>
  <si>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</si>
  <si>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</si>
  <si>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</si>
  <si>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</si>
  <si>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</si>
  <si>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</si>
  <si>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</si>
  <si>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</si>
  <si>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</si>
  <si>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</si>
  <si>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</si>
  <si>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</si>
  <si>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</si>
  <si>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</si>
  <si>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</si>
  <si>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</si>
  <si>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</si>
  <si>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</si>
  <si>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</si>
  <si>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</si>
  <si>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</si>
  <si>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</si>
  <si>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</si>
  <si>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</si>
  <si>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</si>
  <si>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</si>
  <si>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</si>
  <si>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</si>
  <si>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</si>
  <si>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</si>
  <si>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</si>
  <si>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</si>
  <si>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</si>
  <si>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</si>
  <si>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</si>
  <si>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</si>
  <si>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</si>
  <si>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</si>
  <si>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</si>
  <si>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</si>
  <si>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</si>
  <si>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</si>
  <si>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</si>
  <si>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</si>
  <si>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</si>
  <si>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</si>
  <si>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</si>
  <si>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</si>
  <si>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</si>
  <si>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</si>
  <si>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</si>
  <si>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</si>
  <si>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</si>
  <si>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</si>
  <si>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</si>
  <si>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</si>
  <si>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</si>
  <si>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</si>
  <si>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</si>
  <si>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</si>
  <si>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</si>
  <si>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</si>
  <si>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</si>
  <si>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</si>
  <si>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</si>
  <si>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</si>
  <si>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</si>
  <si>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</si>
  <si>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</si>
  <si>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</si>
  <si>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</si>
  <si>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</si>
  <si>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</si>
  <si>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</si>
  <si>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</si>
  <si>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</si>
  <si>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</si>
  <si>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</si>
  <si>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</si>
  <si>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</si>
  <si>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</si>
  <si>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</si>
  <si>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</si>
  <si>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</si>
  <si>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</si>
  <si>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</si>
  <si>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</si>
  <si>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</si>
  <si>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</si>
  <si>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</si>
  <si>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</si>
  <si>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</si>
  <si>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</si>
  <si>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</si>
  <si>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</si>
  <si>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</si>
  <si>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</si>
  <si>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</si>
  <si>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</si>
  <si>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</si>
  <si>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</si>
  <si>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</si>
  <si>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</si>
  <si>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</si>
  <si>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</si>
  <si>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</si>
  <si>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</si>
  <si>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</si>
  <si>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</si>
  <si>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</si>
  <si>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</si>
  <si>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</si>
  <si>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</si>
  <si>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</si>
  <si>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</si>
  <si>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</si>
  <si>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</si>
  <si>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</si>
  <si>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</si>
  <si>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</si>
  <si>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</si>
  <si>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</si>
  <si>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</si>
  <si>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</si>
  <si>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</si>
  <si>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</si>
  <si>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</si>
  <si>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</si>
  <si>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</si>
  <si>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</si>
  <si>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</si>
  <si>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</si>
  <si>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</si>
  <si>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</si>
  <si>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</si>
  <si>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</si>
  <si>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</si>
  <si>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</si>
  <si>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</si>
  <si>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</si>
  <si>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</si>
  <si>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</si>
  <si>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</si>
  <si>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</si>
  <si>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</si>
  <si>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</si>
  <si>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</si>
  <si>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</si>
  <si>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</si>
  <si>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</si>
  <si>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</si>
  <si>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</si>
  <si>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</si>
  <si>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</si>
  <si>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</si>
  <si>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</si>
  <si>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</si>
  <si>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</si>
  <si>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</si>
  <si>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</si>
  <si>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</si>
  <si>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</si>
  <si>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</si>
  <si>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</si>
  <si>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</si>
  <si>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</si>
  <si>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</si>
  <si>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</si>
  <si>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</si>
  <si>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</si>
  <si>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</si>
  <si>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</si>
  <si>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</si>
  <si>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</si>
  <si>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</si>
  <si>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</si>
  <si>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</si>
  <si>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</si>
  <si>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</si>
  <si>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</si>
  <si>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</si>
  <si>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</si>
  <si>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</si>
  <si>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</si>
  <si>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</si>
  <si>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</si>
  <si>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</si>
  <si>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</si>
  <si>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</si>
  <si>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</si>
  <si>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</si>
  <si>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</si>
  <si>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</si>
  <si>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</si>
  <si>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</si>
  <si>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</si>
  <si>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</si>
  <si>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</si>
  <si>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</si>
  <si>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</si>
  <si>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</si>
  <si>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</si>
  <si>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</si>
  <si>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</si>
  <si>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</si>
  <si>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</si>
  <si>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</si>
  <si>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</si>
  <si>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</si>
  <si>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</si>
  <si>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</si>
  <si>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</si>
  <si>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</si>
  <si>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</si>
  <si>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</si>
  <si>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</si>
  <si>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</si>
  <si>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</si>
  <si>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</si>
  <si>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</si>
  <si>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</si>
  <si>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</si>
  <si>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</si>
  <si>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</si>
  <si>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</si>
  <si>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</si>
  <si>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</si>
  <si>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</si>
  <si>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</si>
  <si>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</si>
  <si>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</si>
  <si>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</si>
  <si>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</si>
  <si>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</si>
  <si>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</si>
  <si>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</si>
  <si>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</si>
  <si>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</si>
  <si>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</si>
  <si>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</si>
  <si>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</si>
  <si>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</si>
  <si>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</si>
  <si>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</si>
  <si>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</si>
  <si>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</si>
  <si>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</si>
  <si>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</si>
  <si>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</si>
  <si>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</si>
  <si>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</si>
  <si>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</si>
  <si>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</si>
  <si>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</si>
  <si>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</si>
  <si>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</si>
  <si>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</si>
  <si>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</si>
  <si>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</si>
  <si>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</si>
  <si>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</si>
  <si>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</si>
  <si>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</si>
  <si>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</si>
  <si>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</si>
  <si>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</si>
  <si>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</si>
  <si>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</si>
  <si>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</si>
  <si>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</si>
  <si>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</si>
  <si>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</si>
  <si>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</si>
  <si>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</si>
  <si>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</si>
  <si>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</si>
  <si>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</si>
  <si>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</si>
  <si>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</si>
  <si>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</si>
  <si>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</si>
  <si>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</si>
  <si>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</si>
  <si>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</si>
  <si>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</si>
  <si>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</si>
  <si>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</si>
  <si>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</si>
  <si>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</si>
  <si>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</si>
  <si>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</si>
  <si>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</si>
  <si>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</si>
  <si>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</si>
  <si>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</si>
  <si>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</si>
  <si>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</si>
  <si>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</si>
  <si>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</si>
  <si>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</si>
  <si>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</si>
  <si>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</si>
  <si>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</si>
  <si>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</si>
  <si>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</si>
  <si>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</si>
  <si>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</si>
  <si>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</si>
  <si>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</si>
  <si>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</si>
  <si>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</si>
  <si>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</si>
  <si>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</si>
  <si>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</si>
  <si>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</si>
  <si>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</si>
  <si>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</si>
  <si>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</si>
  <si>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</si>
  <si>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</si>
  <si>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</si>
  <si>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</si>
  <si>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</si>
  <si>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</si>
  <si>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</si>
  <si>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</si>
  <si>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</si>
  <si>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</si>
  <si>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</si>
  <si>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</si>
  <si>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</si>
  <si>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</si>
  <si>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</si>
  <si>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</si>
  <si>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</si>
  <si>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</si>
  <si>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</si>
  <si>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</si>
  <si>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</si>
  <si>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</si>
  <si>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</si>
  <si>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</si>
  <si>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</si>
  <si>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</si>
  <si>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</si>
  <si>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</si>
  <si>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</si>
  <si>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</si>
  <si>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</si>
  <si>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</si>
  <si>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</si>
  <si>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</si>
  <si>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</si>
  <si>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</si>
  <si>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</si>
  <si>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</si>
  <si>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</si>
  <si>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</si>
  <si>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</si>
  <si>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</si>
  <si>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</si>
  <si>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</si>
  <si>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</si>
  <si>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</si>
  <si>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</si>
  <si>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</si>
  <si>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</si>
  <si>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</si>
  <si>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</si>
  <si>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</si>
  <si>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</si>
  <si>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</si>
  <si>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</si>
  <si>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</si>
  <si>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</si>
  <si>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</si>
  <si>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</si>
  <si>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</si>
  <si>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</si>
  <si>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</si>
  <si>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</si>
  <si>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</si>
  <si>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</si>
  <si>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</si>
  <si>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</si>
  <si>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</si>
  <si>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</si>
  <si>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</si>
  <si>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</si>
  <si>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</si>
  <si>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</si>
  <si>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</si>
  <si>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</si>
  <si>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</si>
  <si>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</si>
  <si>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</si>
  <si>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</si>
  <si>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</si>
  <si>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</si>
  <si>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</si>
  <si>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</si>
  <si>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</si>
  <si>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</si>
  <si>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</si>
  <si>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</si>
  <si>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</si>
  <si>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</si>
  <si>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</si>
  <si>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</si>
  <si>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</si>
  <si>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</si>
  <si>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</si>
  <si>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</si>
  <si>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</si>
  <si>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</si>
  <si>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</si>
  <si>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</si>
  <si>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</si>
  <si>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</si>
  <si>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</si>
  <si>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</si>
  <si>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</si>
  <si>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</si>
  <si>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</si>
  <si>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</si>
  <si>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</si>
  <si>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</si>
  <si>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</si>
  <si>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</si>
  <si>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</si>
  <si>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</si>
  <si>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</si>
  <si>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</si>
  <si>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</si>
  <si>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</si>
  <si>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</si>
  <si>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</si>
  <si>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</si>
  <si>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</si>
  <si>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</si>
  <si>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</si>
  <si>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</si>
  <si>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</si>
  <si>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</si>
  <si>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</si>
  <si>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</si>
  <si>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</si>
  <si>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</si>
  <si>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</si>
  <si>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</si>
  <si>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</si>
  <si>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</si>
  <si>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</si>
  <si>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</si>
  <si>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</si>
  <si>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</si>
  <si>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</si>
  <si>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</si>
  <si>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</si>
  <si>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</si>
  <si>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</si>
  <si>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</si>
  <si>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</si>
  <si>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</si>
  <si>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</si>
  <si>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</si>
  <si>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</si>
  <si>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</si>
  <si>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</si>
  <si>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</si>
  <si>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</si>
  <si>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</si>
  <si>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</si>
  <si>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</si>
  <si>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</si>
  <si>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</si>
  <si>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</si>
  <si>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</si>
  <si>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</si>
  <si>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</si>
  <si>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</si>
  <si>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</si>
  <si>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</si>
  <si>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</si>
  <si>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</si>
  <si>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</si>
  <si>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</si>
  <si>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</si>
  <si>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</si>
  <si>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</si>
  <si>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</si>
  <si>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</si>
  <si>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</si>
  <si>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</si>
  <si>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</si>
  <si>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</si>
  <si>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</si>
  <si>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</si>
  <si>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</si>
  <si>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</si>
  <si>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</si>
  <si>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</si>
  <si>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</si>
  <si>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</si>
  <si>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</si>
  <si>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</si>
  <si>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</si>
  <si>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</si>
  <si>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</si>
  <si>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</si>
  <si>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</si>
  <si>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</si>
  <si>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</si>
  <si>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</si>
  <si>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</si>
  <si>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</si>
  <si>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</si>
  <si>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</si>
  <si>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</si>
  <si>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</si>
  <si>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</si>
  <si>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</si>
  <si>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</si>
  <si>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</si>
  <si>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</si>
  <si>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</si>
  <si>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</si>
  <si>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</si>
  <si>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</si>
  <si>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</si>
  <si>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</si>
  <si>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</si>
  <si>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</si>
  <si>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</si>
  <si>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</si>
  <si>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</si>
  <si>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</si>
  <si>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</si>
  <si>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</si>
  <si>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</si>
  <si>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</si>
  <si>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</si>
  <si>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</si>
  <si>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</si>
  <si>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</si>
  <si>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</si>
  <si>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</si>
  <si>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</si>
  <si>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</si>
  <si>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</si>
  <si>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</si>
  <si>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</si>
  <si>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</si>
  <si>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</si>
  <si>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</si>
  <si>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</si>
  <si>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</si>
  <si>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</si>
  <si>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</si>
  <si>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</si>
  <si>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</si>
  <si>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</si>
  <si>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</si>
  <si>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</si>
  <si>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</si>
  <si>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</si>
  <si>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</si>
  <si>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</si>
  <si>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</si>
  <si>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</si>
  <si>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</si>
  <si>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</si>
  <si>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</si>
  <si>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</si>
  <si>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</si>
  <si>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</si>
  <si>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</si>
  <si>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</si>
  <si>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</si>
  <si>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</si>
  <si>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</si>
  <si>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</si>
  <si>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</si>
  <si>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</si>
  <si>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</si>
  <si>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</si>
  <si>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</si>
  <si>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</si>
  <si>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</si>
  <si>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</si>
  <si>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</si>
  <si>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</si>
  <si>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</si>
  <si>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</si>
  <si>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</si>
  <si>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</si>
  <si>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</si>
  <si>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</si>
  <si>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</si>
  <si>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</si>
  <si>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</si>
  <si>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</si>
  <si>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</si>
  <si>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</si>
  <si>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</si>
  <si>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</si>
  <si>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</si>
  <si>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</si>
  <si>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</si>
  <si>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</si>
  <si>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</si>
  <si>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</si>
  <si>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</si>
  <si>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</si>
  <si>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</si>
  <si>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</si>
  <si>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</si>
  <si>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</si>
  <si>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</si>
  <si>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</si>
  <si>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</si>
  <si>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</si>
  <si>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</si>
  <si>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</si>
  <si>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</si>
  <si>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</si>
  <si>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</si>
  <si>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</si>
  <si>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</si>
  <si>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</si>
  <si>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</si>
  <si>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</si>
  <si>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</si>
  <si>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</si>
  <si>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</si>
  <si>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</si>
  <si>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</si>
  <si>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</si>
  <si>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</si>
  <si>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</si>
  <si>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</si>
  <si>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</si>
  <si>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</si>
  <si>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</si>
  <si>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</si>
  <si>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</si>
  <si>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</si>
  <si>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</si>
  <si>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</si>
  <si>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</si>
  <si>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</si>
  <si>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</si>
  <si>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</si>
  <si>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</si>
  <si>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</si>
  <si>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</si>
  <si>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</si>
  <si>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</si>
  <si>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</si>
  <si>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</si>
  <si>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</si>
  <si>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</si>
  <si>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</si>
  <si>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</si>
  <si>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</si>
  <si>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</si>
  <si>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</si>
  <si>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</si>
  <si>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</si>
  <si>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</si>
  <si>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</si>
  <si>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</si>
  <si>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</si>
  <si>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</si>
  <si>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</si>
  <si>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</si>
  <si>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</si>
  <si>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</si>
  <si>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</si>
  <si>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</si>
  <si>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</si>
  <si>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</si>
  <si>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</si>
  <si>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</si>
  <si>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</si>
  <si>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</si>
  <si>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</si>
  <si>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</si>
  <si>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</si>
  <si>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</si>
  <si>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</si>
  <si>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</si>
  <si>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</si>
  <si>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</si>
  <si>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</si>
  <si>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</si>
  <si>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</si>
  <si>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</si>
  <si>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</si>
  <si>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</si>
  <si>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</si>
  <si>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</si>
  <si>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</si>
  <si>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</si>
  <si>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</si>
  <si>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</si>
  <si>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</si>
  <si>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</si>
  <si>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</si>
  <si>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</si>
  <si>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</si>
  <si>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</si>
  <si>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</si>
  <si>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</si>
  <si>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</si>
  <si>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</si>
  <si>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</si>
  <si>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</si>
  <si>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</si>
  <si>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</si>
  <si>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</si>
  <si>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</si>
  <si>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</si>
  <si>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</si>
  <si>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</si>
  <si>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</si>
  <si>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</si>
  <si>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</si>
  <si>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</si>
  <si>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</si>
  <si>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</si>
  <si>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</si>
  <si>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</si>
  <si>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</si>
  <si>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</si>
  <si>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</si>
  <si>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</si>
  <si>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</si>
  <si>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</si>
  <si>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</si>
  <si>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</si>
  <si>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</si>
  <si>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</si>
  <si>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</si>
  <si>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</si>
  <si>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</si>
  <si>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</si>
  <si>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</si>
  <si>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</si>
  <si>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</si>
  <si>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</si>
  <si>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</si>
  <si>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</si>
  <si>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</si>
  <si>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</si>
  <si>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</si>
  <si>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</si>
  <si>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</si>
  <si>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</si>
  <si>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</si>
  <si>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</si>
  <si>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</si>
  <si>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</si>
  <si>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</si>
  <si>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</si>
  <si>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</si>
  <si>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</si>
  <si>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</si>
  <si>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</si>
  <si>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</si>
  <si>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</si>
  <si>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</si>
  <si>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</si>
  <si>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</si>
  <si>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</si>
  <si>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</si>
  <si>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</si>
  <si>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</si>
  <si>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</si>
  <si>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</si>
  <si>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</si>
  <si>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</si>
  <si>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</si>
  <si>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</si>
  <si>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</si>
  <si>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</si>
  <si>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</si>
  <si>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</si>
  <si>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</si>
  <si>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</si>
  <si>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</si>
  <si>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</si>
  <si>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</si>
  <si>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</si>
  <si>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</si>
  <si>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</si>
  <si>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</si>
  <si>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</si>
  <si>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</si>
  <si>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</si>
  <si>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</si>
  <si>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</si>
  <si>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</si>
  <si>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</si>
  <si>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</si>
  <si>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</si>
  <si>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</si>
  <si>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</si>
  <si>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</si>
  <si>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</si>
  <si>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</si>
  <si>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</si>
  <si>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</si>
  <si>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</si>
  <si>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</si>
  <si>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</si>
  <si>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</si>
  <si>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</si>
  <si>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</si>
  <si>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</si>
  <si>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</si>
  <si>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</si>
  <si>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</si>
  <si>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</si>
  <si>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</si>
  <si>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</si>
  <si>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</si>
  <si>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</si>
  <si>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</si>
  <si>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</si>
  <si>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</si>
  <si>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</si>
  <si>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</si>
  <si>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</si>
  <si>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</si>
  <si>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</si>
  <si>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</si>
  <si>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</si>
  <si>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</si>
  <si>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</si>
  <si>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</si>
  <si>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</si>
  <si>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</si>
  <si>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</si>
  <si>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</si>
  <si>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</si>
  <si>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</si>
  <si>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</si>
  <si>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</si>
  <si>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</si>
  <si>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</si>
  <si>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</si>
  <si>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</si>
  <si>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</si>
  <si>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</si>
  <si>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</si>
  <si>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</si>
  <si>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</si>
  <si>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</si>
  <si>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</si>
  <si>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</si>
  <si>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</si>
  <si>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</si>
  <si>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</si>
  <si>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</si>
  <si>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</si>
  <si>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</si>
  <si>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</si>
  <si>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</si>
  <si>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</si>
  <si>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</si>
  <si>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</si>
  <si>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</si>
  <si>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</si>
  <si>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</si>
  <si>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</si>
  <si>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</si>
  <si>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</si>
  <si>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</si>
  <si>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</si>
  <si>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</si>
  <si>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</si>
  <si>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</si>
  <si>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</si>
  <si>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</si>
  <si>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</si>
  <si>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</si>
  <si>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</si>
  <si>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</si>
  <si>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</si>
  <si>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</si>
  <si>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</si>
  <si>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</si>
  <si>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</si>
  <si>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</si>
  <si>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</si>
  <si>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</si>
  <si>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</si>
  <si>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</si>
  <si>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</si>
  <si>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</si>
  <si>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</si>
  <si>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</si>
  <si>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</si>
  <si>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</si>
  <si>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</si>
  <si>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</si>
  <si>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</si>
  <si>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</si>
  <si>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</si>
  <si>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</si>
  <si>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</si>
  <si>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</si>
  <si>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</si>
  <si>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</si>
  <si>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</si>
  <si>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</si>
  <si>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</si>
  <si>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</si>
  <si>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</si>
  <si>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</si>
  <si>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</si>
  <si>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</si>
  <si>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</si>
  <si>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</si>
  <si>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</si>
  <si>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</si>
  <si>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</si>
  <si>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</si>
  <si>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</si>
  <si>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</si>
  <si>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</si>
  <si>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</si>
  <si>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</si>
  <si>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</si>
  <si>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</si>
  <si>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</si>
  <si>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</si>
  <si>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</si>
  <si>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</si>
  <si>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</si>
  <si>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</si>
  <si>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</si>
  <si>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</si>
  <si>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</si>
  <si>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</si>
  <si>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</si>
  <si>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</si>
  <si>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</si>
  <si>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</si>
  <si>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</si>
  <si>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</si>
  <si>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</si>
  <si>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</si>
  <si>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</si>
  <si>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</si>
  <si>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</si>
  <si>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</si>
  <si>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</si>
  <si>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</si>
  <si>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</si>
  <si>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</si>
  <si>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</si>
  <si>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</si>
  <si>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</si>
  <si>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</si>
  <si>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</si>
  <si>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</si>
  <si>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</si>
  <si>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</si>
  <si>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</si>
  <si>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</si>
  <si>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</si>
  <si>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</si>
  <si>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</si>
  <si>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</si>
  <si>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</si>
  <si>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</si>
  <si>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</si>
  <si>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</si>
  <si>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</si>
  <si>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</si>
  <si>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</si>
  <si>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</si>
  <si>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</si>
  <si>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</si>
  <si>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</si>
  <si>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</si>
  <si>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</si>
  <si>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</si>
  <si>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</si>
  <si>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</si>
  <si>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</si>
  <si>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</si>
  <si>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</si>
  <si>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</si>
  <si>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</si>
  <si>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</si>
  <si>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</si>
  <si>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</si>
  <si>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</si>
  <si>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</si>
  <si>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</si>
  <si>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</si>
  <si>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</si>
  <si>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</si>
  <si>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</si>
  <si>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</si>
  <si>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</si>
  <si>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</si>
  <si>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</si>
  <si>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</si>
  <si>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</si>
  <si>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</si>
  <si>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</si>
  <si>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</si>
  <si>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</si>
  <si>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</si>
  <si>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</si>
  <si>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</si>
  <si>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</si>
  <si>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</si>
  <si>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</si>
  <si>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</si>
  <si>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</si>
  <si>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</si>
  <si>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</si>
  <si>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</si>
  <si>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</si>
  <si>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</si>
  <si>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</si>
  <si>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</si>
  <si>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</si>
  <si>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</si>
  <si>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</si>
  <si>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</si>
  <si>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</si>
  <si>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</si>
  <si>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</si>
  <si>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</si>
  <si>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</si>
  <si>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</si>
  <si>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</si>
  <si>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</si>
  <si>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</si>
  <si>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</si>
  <si>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</si>
  <si>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</si>
  <si>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</si>
  <si>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</si>
  <si>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</si>
  <si>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</si>
  <si>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</si>
  <si>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</si>
  <si>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</si>
  <si>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</si>
  <si>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</si>
  <si>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</si>
  <si>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</si>
  <si>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</si>
  <si>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</si>
  <si>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</si>
  <si>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</si>
  <si>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</si>
  <si>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</si>
  <si>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</si>
  <si>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</si>
  <si>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</si>
  <si>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</si>
  <si>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</si>
  <si>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</si>
  <si>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</si>
  <si>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</si>
  <si>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</si>
  <si>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</si>
  <si>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</si>
  <si>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</si>
  <si>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</si>
  <si>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</si>
  <si>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</si>
  <si>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</si>
  <si>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</si>
  <si>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</si>
  <si>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</si>
  <si>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</si>
  <si>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</si>
  <si>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</si>
  <si>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</si>
  <si>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</si>
  <si>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</si>
  <si>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</si>
  <si>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</si>
  <si>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</si>
  <si>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</si>
  <si>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</si>
  <si>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</si>
  <si>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</si>
  <si>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</si>
  <si>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</si>
  <si>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</si>
  <si>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</si>
  <si>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</si>
  <si>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</si>
  <si>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</si>
  <si>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</si>
  <si>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</si>
  <si>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</si>
  <si>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</si>
  <si>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</si>
  <si>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</si>
  <si>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</si>
  <si>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</si>
  <si>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</si>
  <si>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</si>
  <si>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</si>
  <si>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</si>
  <si>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</si>
  <si>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</si>
  <si>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</si>
  <si>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</si>
  <si>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</si>
  <si>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</si>
  <si>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</si>
  <si>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</si>
  <si>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</si>
  <si>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</si>
  <si>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</si>
  <si>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</si>
  <si>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</si>
  <si>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</si>
  <si>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</si>
  <si>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</si>
  <si>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</si>
  <si>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</si>
  <si>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</si>
  <si>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</si>
  <si>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</si>
  <si>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</si>
  <si>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</si>
  <si>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</si>
  <si>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</si>
  <si>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</si>
  <si>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</si>
  <si>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</si>
  <si>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</si>
  <si>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</si>
  <si>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</si>
  <si>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</si>
  <si>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</si>
  <si>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</si>
  <si>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</si>
  <si>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</si>
  <si>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</si>
  <si>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</si>
  <si>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</si>
  <si>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</si>
  <si>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</si>
  <si>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</si>
  <si>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</si>
  <si>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</si>
  <si>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</si>
  <si>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</si>
  <si>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</si>
  <si>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</si>
  <si>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</si>
  <si>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</si>
  <si>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</si>
  <si>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</si>
  <si>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</si>
  <si>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</si>
  <si>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</si>
  <si>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</si>
  <si>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</si>
  <si>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</si>
  <si>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</si>
  <si>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</si>
  <si>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</si>
  <si>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</si>
  <si>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</si>
  <si>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</si>
  <si>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</si>
  <si>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</si>
  <si>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</si>
  <si>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</si>
  <si>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</si>
  <si>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</si>
  <si>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</si>
  <si>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</si>
  <si>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</si>
  <si>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</si>
  <si>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</si>
  <si>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</si>
  <si>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</si>
  <si>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</si>
  <si>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</si>
  <si>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</si>
  <si>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</si>
  <si>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</si>
  <si>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</si>
  <si>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</si>
  <si>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</si>
  <si>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</si>
  <si>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</si>
  <si>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</si>
  <si>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</si>
  <si>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</si>
  <si>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</si>
  <si>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</si>
  <si>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</si>
  <si>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</si>
  <si>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</si>
  <si>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</si>
  <si>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</si>
  <si>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</si>
  <si>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</si>
  <si>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</si>
  <si>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</si>
  <si>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</si>
  <si>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</si>
  <si>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</si>
  <si>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</si>
  <si>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</si>
  <si>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</si>
  <si>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</si>
  <si>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</si>
  <si>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</si>
  <si>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</si>
  <si>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</si>
  <si>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</si>
  <si>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</si>
  <si>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</si>
  <si>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</si>
  <si>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</si>
  <si>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</si>
  <si>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</si>
  <si>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</si>
  <si>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</si>
  <si>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</si>
  <si>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</si>
  <si>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</si>
  <si>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</si>
  <si>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</si>
  <si>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</si>
  <si>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</si>
  <si>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</si>
  <si>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</si>
  <si>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</si>
  <si>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</si>
  <si>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</si>
  <si>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</si>
  <si>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</si>
  <si>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</si>
  <si>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</si>
  <si>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</si>
  <si>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</si>
  <si>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</si>
  <si>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</si>
  <si>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</si>
  <si>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</si>
  <si>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</si>
  <si>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</si>
  <si>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</si>
  <si>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</si>
  <si>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</si>
  <si>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</si>
  <si>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</si>
  <si>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</si>
  <si>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</si>
  <si>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</si>
  <si>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</si>
  <si>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</si>
  <si>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</si>
  <si>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</si>
  <si>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</si>
  <si>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</si>
  <si>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</si>
  <si>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</si>
  <si>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</si>
  <si>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</si>
  <si>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</si>
  <si>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</si>
  <si>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</si>
  <si>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</si>
  <si>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</si>
  <si>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</si>
  <si>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</si>
  <si>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</si>
  <si>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</si>
  <si>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</si>
  <si>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</si>
  <si>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</si>
  <si>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</si>
  <si>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</si>
  <si>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</si>
  <si>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</si>
  <si>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</si>
  <si>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</si>
  <si>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</si>
  <si>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</si>
  <si>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</si>
  <si>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</si>
  <si>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</si>
  <si>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</si>
  <si>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</si>
  <si>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</si>
  <si>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</si>
  <si>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</si>
  <si>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</si>
  <si>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</si>
  <si>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</si>
  <si>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</si>
  <si>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</si>
  <si>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</si>
  <si>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</si>
  <si>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</si>
  <si>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</si>
  <si>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</si>
  <si>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</si>
  <si>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</si>
  <si>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</si>
  <si>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</si>
  <si>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</si>
  <si>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</si>
  <si>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</si>
  <si>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</si>
  <si>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</si>
  <si>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</si>
  <si>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</si>
  <si>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</si>
  <si>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</si>
  <si>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</si>
  <si>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</si>
  <si>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</si>
  <si>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</si>
  <si>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</si>
  <si>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</si>
  <si>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</si>
  <si>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</si>
  <si>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</si>
  <si>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</si>
  <si>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</si>
  <si>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</si>
  <si>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</si>
  <si>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</si>
  <si>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</si>
  <si>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</si>
  <si>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</si>
  <si>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</si>
  <si>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</si>
  <si>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</si>
  <si>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</si>
  <si>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</si>
  <si>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</si>
  <si>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</si>
  <si>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</si>
  <si>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</si>
  <si>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</si>
  <si>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</si>
  <si>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</si>
  <si>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</si>
  <si>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</si>
  <si>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</si>
  <si>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</si>
  <si>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</si>
  <si>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</si>
  <si>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</si>
  <si>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</si>
  <si>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</si>
  <si>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</si>
  <si>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</si>
  <si>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</si>
  <si>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</si>
  <si>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</si>
  <si>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</si>
  <si>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</si>
  <si>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</si>
  <si>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</si>
  <si>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</si>
  <si>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</si>
  <si>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</si>
  <si>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</si>
  <si>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</si>
  <si>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</si>
  <si>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</si>
  <si>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</si>
  <si>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</si>
  <si>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</si>
  <si>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</si>
  <si>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</si>
  <si>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</si>
  <si>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</si>
  <si>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</si>
  <si>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</si>
  <si>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</si>
  <si>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</si>
  <si>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</si>
  <si>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</si>
  <si>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</si>
  <si>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</si>
  <si>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</si>
  <si>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</si>
  <si>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</si>
  <si>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</si>
  <si>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</si>
  <si>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</si>
  <si>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</si>
  <si>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</si>
  <si>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</si>
  <si>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</si>
  <si>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</si>
  <si>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</si>
  <si>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</si>
  <si>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</si>
  <si>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</si>
  <si>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</si>
  <si>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</si>
  <si>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</si>
  <si>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</si>
  <si>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</si>
  <si>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</si>
  <si>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</si>
  <si>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</si>
  <si>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</si>
  <si>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</si>
  <si>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</si>
  <si>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</si>
  <si>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</si>
  <si>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</si>
  <si>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</si>
  <si>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</si>
  <si>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</si>
  <si>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</si>
  <si>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</si>
  <si>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</si>
  <si>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</si>
  <si>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</si>
  <si>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</si>
  <si>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</si>
  <si>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</si>
  <si>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</si>
  <si>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</si>
  <si>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</si>
  <si>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</si>
  <si>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</si>
  <si>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</si>
  <si>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</si>
  <si>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</si>
  <si>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</si>
  <si>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</si>
  <si>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</si>
  <si>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</si>
  <si>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</si>
  <si>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</si>
  <si>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</si>
  <si>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</si>
  <si>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</si>
  <si>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</si>
  <si>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</si>
  <si>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</si>
  <si>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</si>
  <si>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</si>
  <si>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</si>
  <si>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</si>
  <si>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</si>
  <si>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</si>
  <si>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</si>
  <si>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</si>
  <si>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</si>
  <si>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</si>
  <si>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</si>
  <si>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</si>
  <si>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</si>
  <si>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</si>
  <si>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</si>
  <si>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</si>
  <si>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</si>
  <si>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</si>
  <si>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</si>
  <si>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</si>
  <si>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</si>
  <si>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</si>
  <si>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</si>
  <si>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</si>
  <si>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</si>
  <si>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</si>
  <si>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</si>
  <si>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</si>
  <si>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</si>
  <si>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</si>
  <si>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</si>
  <si>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</si>
  <si>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</si>
  <si>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</si>
  <si>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</si>
  <si>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</si>
  <si>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</si>
  <si>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</si>
  <si>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</si>
  <si>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</si>
  <si>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</si>
  <si>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</si>
  <si>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</si>
  <si>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</si>
  <si>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</si>
  <si>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</si>
  <si>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</si>
  <si>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</si>
  <si>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</si>
  <si>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</si>
  <si>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</si>
  <si>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</si>
  <si>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</si>
  <si>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</si>
  <si>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</si>
  <si>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</si>
  <si>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</si>
  <si>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</si>
  <si>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</si>
  <si>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</si>
  <si>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</si>
  <si>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</si>
  <si>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</si>
  <si>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</si>
  <si>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</si>
  <si>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</si>
  <si>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</si>
  <si>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</si>
  <si>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</si>
  <si>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</si>
  <si>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</si>
  <si>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</si>
  <si>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</si>
  <si>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</si>
  <si>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</si>
  <si>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</si>
  <si>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</si>
  <si>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</si>
  <si>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</si>
  <si>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</si>
  <si>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</si>
  <si>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</si>
  <si>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</si>
  <si>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</si>
  <si>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</si>
  <si>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</si>
  <si>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</si>
  <si>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</si>
  <si>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</si>
  <si>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</si>
  <si>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</si>
  <si>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</si>
  <si>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</si>
  <si>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</si>
  <si>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</si>
  <si>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</si>
  <si>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</si>
  <si>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</si>
  <si>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</si>
  <si>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</si>
  <si>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</si>
  <si>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</si>
  <si>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</si>
  <si>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</si>
  <si>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</si>
  <si>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</si>
  <si>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</si>
  <si>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</si>
  <si>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</si>
  <si>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</si>
  <si>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</si>
  <si>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</si>
  <si>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</si>
  <si>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</si>
  <si>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</si>
  <si>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</si>
  <si>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</si>
  <si>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</si>
  <si>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</si>
  <si>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</si>
  <si>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</si>
  <si>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</si>
  <si>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</si>
  <si>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</si>
  <si>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</si>
  <si>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</si>
  <si>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</si>
  <si>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</si>
  <si>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</si>
  <si>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</si>
  <si>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</si>
  <si>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</si>
  <si>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</si>
  <si>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</si>
  <si>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</si>
  <si>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</si>
  <si>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</si>
  <si>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</si>
  <si>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</si>
  <si>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</si>
  <si>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</si>
  <si>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</si>
  <si>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</si>
  <si>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</si>
  <si>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</si>
  <si>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</si>
  <si>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</si>
  <si>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</si>
  <si>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</si>
  <si>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</si>
  <si>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</si>
  <si>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</si>
  <si>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</si>
  <si>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</si>
  <si>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</si>
  <si>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</si>
  <si>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</si>
  <si>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</si>
  <si>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</si>
  <si>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</si>
  <si>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</si>
  <si>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</si>
  <si>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</si>
  <si>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</si>
  <si>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</si>
  <si>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</si>
  <si>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</si>
  <si>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</si>
  <si>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</si>
  <si>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</si>
  <si>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</si>
  <si>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</si>
  <si>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</si>
  <si>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</si>
  <si>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</si>
  <si>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</si>
  <si>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</si>
  <si>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</si>
  <si>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</si>
  <si>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</si>
  <si>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</si>
  <si>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</si>
  <si>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</si>
  <si>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</si>
  <si>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</si>
  <si>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</si>
  <si>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</si>
  <si>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</si>
  <si>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</si>
  <si>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</si>
  <si>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</si>
  <si>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</si>
  <si>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</si>
  <si>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</si>
  <si>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</si>
  <si>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</si>
  <si>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</si>
  <si>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</si>
  <si>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</si>
  <si>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</si>
  <si>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</si>
  <si>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</si>
  <si>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</si>
  <si>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</si>
  <si>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</si>
  <si>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</si>
  <si>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</si>
  <si>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</si>
  <si>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</si>
  <si>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</si>
  <si>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</si>
  <si>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</si>
  <si>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</si>
  <si>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</si>
  <si>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</si>
  <si>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</si>
  <si>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</si>
  <si>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</si>
  <si>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</si>
  <si>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</si>
  <si>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</si>
  <si>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</si>
  <si>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</si>
  <si>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</si>
  <si>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</si>
  <si>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</si>
  <si>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</si>
  <si>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</si>
  <si>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</si>
  <si>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</si>
  <si>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</si>
  <si>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</si>
  <si>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</si>
  <si>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</si>
  <si>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</si>
  <si>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</si>
  <si>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</si>
  <si>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</si>
  <si>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</si>
  <si>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</si>
  <si>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</si>
  <si>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</si>
  <si>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</si>
  <si>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</si>
  <si>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</si>
  <si>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</si>
  <si>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</si>
  <si>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</si>
  <si>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</si>
  <si>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</si>
  <si>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</si>
  <si>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</si>
  <si>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</si>
  <si>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</si>
  <si>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</si>
  <si>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</si>
  <si>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</si>
  <si>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</si>
  <si>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</si>
  <si>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</si>
  <si>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</si>
  <si>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</si>
  <si>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</si>
  <si>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</si>
  <si>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</si>
  <si>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</si>
  <si>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</si>
  <si>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</si>
  <si>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</si>
  <si>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</si>
  <si>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</si>
  <si>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</si>
  <si>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</si>
  <si>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</si>
  <si>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</si>
  <si>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</si>
  <si>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</si>
  <si>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</si>
  <si>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</si>
  <si>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</si>
  <si>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</si>
  <si>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</si>
  <si>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</si>
  <si>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</si>
  <si>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</si>
  <si>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</si>
  <si>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</si>
  <si>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</si>
  <si>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</si>
  <si>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</si>
  <si>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</si>
  <si>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</si>
  <si>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</si>
  <si>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</si>
  <si>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</si>
  <si>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</si>
  <si>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</si>
  <si>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</si>
  <si>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</si>
  <si>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</si>
  <si>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</si>
  <si>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</si>
  <si>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</si>
  <si>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</si>
  <si>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</si>
  <si>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</si>
  <si>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</si>
  <si>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</si>
  <si>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</si>
  <si>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</si>
  <si>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</si>
  <si>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</si>
  <si>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</si>
  <si>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</si>
  <si>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</si>
  <si>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</si>
  <si>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</si>
  <si>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</si>
  <si>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</si>
  <si>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</si>
  <si>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</si>
  <si>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</si>
  <si>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</si>
  <si>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</si>
  <si>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</si>
  <si>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</si>
  <si>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</si>
  <si>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</si>
  <si>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</si>
  <si>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</si>
  <si>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</si>
  <si>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</si>
  <si>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</si>
  <si>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</si>
  <si>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</si>
  <si>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</si>
  <si>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</si>
  <si>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</si>
  <si>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</si>
  <si>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</si>
  <si>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</si>
  <si>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</si>
  <si>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</si>
  <si>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</si>
  <si>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</si>
  <si>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</si>
  <si>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</si>
  <si>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</si>
  <si>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</si>
  <si>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</si>
  <si>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</si>
  <si>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</si>
  <si>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</si>
  <si>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</si>
  <si>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</si>
  <si>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</si>
  <si>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</si>
  <si>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</si>
  <si>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</si>
  <si>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</si>
  <si>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</si>
  <si>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</si>
  <si>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</si>
  <si>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</si>
  <si>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</si>
  <si>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</si>
  <si>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</si>
  <si>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</si>
  <si>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</si>
  <si>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</si>
  <si>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</si>
  <si>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</si>
  <si>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</si>
  <si>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</si>
  <si>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</si>
  <si>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</si>
  <si>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</si>
  <si>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</si>
  <si>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</si>
  <si>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</si>
  <si>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</si>
  <si>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</si>
  <si>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</si>
  <si>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</si>
  <si>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</si>
  <si>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</si>
  <si>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</si>
  <si>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</si>
  <si>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</si>
  <si>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</si>
  <si>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</si>
  <si>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</si>
  <si>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</si>
  <si>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</si>
  <si>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</si>
  <si>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</si>
  <si>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</si>
  <si>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</si>
  <si>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</si>
  <si>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</si>
  <si>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</si>
  <si>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</si>
  <si>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</si>
  <si>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</si>
  <si>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</si>
  <si>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</si>
  <si>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</si>
  <si>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</si>
  <si>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</si>
  <si>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</si>
  <si>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</si>
  <si>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</si>
  <si>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</si>
  <si>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</si>
  <si>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</si>
  <si>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</si>
  <si>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</si>
  <si>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</si>
  <si>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</si>
  <si>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</si>
  <si>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</si>
  <si>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</si>
  <si>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</si>
  <si>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</si>
  <si>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</si>
  <si>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</si>
  <si>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</si>
  <si>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</si>
  <si>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</si>
  <si>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</si>
  <si>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</si>
  <si>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</si>
  <si>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</si>
  <si>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</si>
  <si>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</si>
  <si>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</si>
  <si>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</si>
  <si>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</si>
  <si>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</si>
  <si>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</si>
  <si>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</si>
  <si>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</si>
  <si>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</si>
  <si>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</si>
  <si>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</si>
  <si>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</si>
  <si>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</si>
  <si>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</si>
  <si>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</si>
  <si>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</si>
  <si>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</si>
  <si>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</si>
  <si>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</si>
  <si>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</si>
  <si>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</si>
  <si>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</si>
  <si>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</si>
  <si>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</si>
  <si>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</si>
  <si>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</si>
  <si>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</si>
  <si>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</si>
  <si>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</si>
  <si>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</si>
  <si>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</si>
  <si>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</si>
  <si>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</si>
  <si>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</si>
  <si>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</si>
  <si>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</si>
  <si>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</si>
  <si>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</si>
  <si>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</si>
  <si>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</si>
  <si>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</si>
  <si>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</si>
  <si>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</si>
  <si>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</si>
  <si>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</si>
  <si>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</si>
  <si>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</si>
  <si>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</si>
  <si>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</si>
  <si>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</si>
  <si>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</si>
  <si>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</si>
  <si>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</si>
  <si>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</si>
  <si>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</si>
  <si>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</si>
  <si>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</si>
  <si>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</si>
  <si>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</si>
  <si>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</si>
  <si>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</si>
  <si>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</si>
  <si>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</si>
  <si>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</si>
  <si>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</si>
  <si>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</si>
  <si>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</si>
  <si>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</si>
  <si>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</si>
  <si>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</si>
  <si>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</si>
  <si>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</si>
  <si>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</si>
  <si>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</si>
  <si>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</si>
  <si>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</si>
  <si>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</si>
  <si>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</si>
  <si>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</si>
  <si>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</si>
  <si>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</si>
  <si>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</si>
  <si>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</si>
  <si>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</si>
  <si>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</si>
  <si>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</si>
  <si>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</si>
  <si>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</si>
  <si>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</si>
  <si>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</si>
  <si>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</si>
  <si>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</si>
  <si>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</si>
  <si>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</si>
  <si>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</si>
  <si>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</si>
  <si>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</si>
  <si>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</si>
  <si>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</si>
  <si>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</si>
  <si>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</si>
  <si>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</si>
  <si>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</si>
  <si>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</si>
  <si>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</si>
  <si>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</si>
  <si>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</si>
  <si>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</si>
  <si>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</si>
  <si>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</si>
  <si>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</si>
  <si>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</si>
  <si>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</si>
  <si>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</si>
  <si>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</si>
  <si>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</si>
  <si>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</si>
  <si>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</si>
  <si>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</si>
  <si>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</si>
  <si>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</si>
  <si>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</si>
  <si>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</si>
  <si>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</si>
  <si>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</si>
  <si>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</si>
  <si>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</si>
  <si>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</si>
  <si>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</si>
  <si>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</si>
  <si>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</si>
  <si>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</si>
  <si>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</si>
  <si>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</si>
  <si>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</si>
  <si>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</si>
  <si>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</si>
  <si>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</si>
  <si>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</si>
  <si>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</si>
  <si>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</si>
  <si>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</si>
  <si>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</si>
  <si>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</si>
  <si>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</si>
  <si>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</si>
  <si>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</si>
  <si>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</si>
  <si>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</si>
  <si>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</si>
  <si>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</si>
  <si>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</si>
  <si>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</si>
  <si>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</si>
  <si>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</si>
  <si>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</si>
  <si>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</si>
  <si>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</si>
  <si>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</si>
  <si>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</si>
  <si>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</si>
  <si>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</si>
  <si>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</si>
  <si>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</si>
  <si>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</si>
  <si>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</si>
  <si>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</si>
  <si>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</si>
  <si>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</si>
  <si>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</si>
  <si>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</si>
  <si>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</si>
  <si>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</si>
  <si>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</si>
  <si>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</si>
  <si>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</si>
  <si>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</si>
  <si>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</si>
  <si>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</si>
  <si>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</si>
  <si>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</si>
  <si>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</si>
  <si>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</si>
  <si>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</si>
  <si>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</si>
  <si>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</si>
  <si>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</si>
  <si>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</si>
  <si>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</si>
  <si>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</si>
  <si>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</si>
  <si>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</si>
  <si>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</si>
  <si>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</si>
  <si>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</si>
  <si>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</si>
  <si>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</si>
  <si>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</si>
  <si>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</si>
  <si>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</si>
  <si>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</si>
  <si>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</si>
  <si>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</si>
  <si>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</si>
  <si>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</si>
  <si>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</si>
  <si>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</si>
  <si>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</si>
  <si>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</si>
  <si>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</si>
  <si>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</si>
  <si>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</si>
  <si>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</si>
  <si>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</si>
  <si>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</si>
  <si>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</si>
  <si>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</si>
  <si>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</si>
  <si>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</si>
  <si>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</si>
  <si>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</si>
  <si>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</si>
  <si>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</si>
  <si>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</si>
  <si>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</si>
  <si>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</si>
  <si>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</si>
  <si>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</si>
  <si>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</si>
  <si>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</si>
  <si>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</si>
  <si>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</si>
  <si>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</si>
  <si>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</si>
  <si>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</si>
  <si>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</si>
  <si>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</si>
  <si>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</si>
  <si>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</si>
  <si>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</si>
  <si>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</si>
  <si>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</si>
  <si>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</si>
  <si>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</si>
  <si>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</si>
  <si>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</si>
  <si>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</si>
  <si>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</si>
  <si>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</si>
  <si>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</si>
  <si>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</si>
  <si>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</si>
  <si>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</si>
  <si>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</si>
  <si>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</si>
  <si>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</si>
  <si>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</si>
  <si>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</si>
  <si>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</si>
  <si>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</si>
  <si>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</si>
  <si>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</si>
  <si>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</si>
  <si>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</si>
  <si>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</si>
  <si>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</si>
  <si>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</si>
  <si>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</si>
  <si>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</si>
  <si>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</si>
  <si>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</si>
  <si>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</si>
  <si>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</si>
  <si>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</si>
  <si>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</si>
  <si>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</si>
  <si>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</si>
  <si>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</si>
  <si>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</si>
  <si>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</si>
  <si>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</si>
  <si>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</si>
  <si>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</si>
  <si>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</si>
  <si>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</si>
  <si>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</si>
  <si>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</si>
  <si>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</si>
  <si>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</si>
  <si>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</si>
  <si>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</si>
  <si>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</si>
  <si>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</si>
  <si>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</si>
  <si>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</si>
  <si>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</si>
  <si>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</si>
  <si>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</si>
  <si>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</si>
  <si>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</si>
  <si>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</si>
  <si>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</si>
  <si>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</si>
  <si>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</si>
  <si>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</si>
  <si>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</si>
  <si>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</si>
  <si>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</si>
  <si>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</si>
  <si>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</si>
  <si>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</si>
  <si>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</si>
  <si>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</si>
  <si>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</si>
  <si>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</si>
  <si>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</si>
  <si>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</si>
  <si>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</si>
  <si>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</si>
  <si>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</si>
  <si>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</si>
  <si>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</si>
  <si>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</si>
  <si>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</si>
  <si>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</si>
  <si>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</si>
  <si>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</si>
  <si>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</si>
  <si>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</si>
  <si>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</si>
  <si>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</si>
  <si>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</si>
  <si>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</si>
  <si>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</si>
  <si>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</si>
  <si>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</si>
  <si>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</si>
  <si>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</si>
  <si>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</si>
  <si>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</si>
  <si>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</si>
  <si>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</si>
  <si>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</si>
  <si>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</si>
  <si>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</si>
  <si>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</si>
  <si>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</si>
  <si>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</si>
  <si>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</si>
  <si>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</si>
  <si>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</si>
  <si>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</si>
  <si>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</si>
  <si>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</si>
  <si>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</si>
  <si>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</si>
  <si>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</si>
  <si>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</si>
  <si>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</si>
  <si>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</si>
  <si>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</si>
  <si>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</si>
  <si>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</si>
  <si>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</si>
  <si>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</si>
  <si>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</si>
  <si>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</si>
  <si>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</si>
  <si>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</si>
  <si>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</si>
  <si>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</si>
  <si>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</si>
  <si>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</si>
  <si>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</si>
  <si>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</si>
  <si>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</si>
  <si>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</si>
  <si>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</si>
  <si>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</si>
  <si>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</si>
  <si>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</si>
  <si>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</si>
  <si>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</si>
  <si>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</si>
  <si>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</si>
  <si>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</si>
  <si>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</si>
  <si>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</si>
  <si>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</si>
  <si>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</si>
  <si>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</si>
  <si>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</si>
  <si>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</si>
  <si>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</si>
  <si>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</si>
  <si>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</si>
  <si>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</si>
  <si>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</si>
  <si>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</si>
  <si>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</si>
  <si>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</si>
  <si>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</si>
  <si>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</si>
  <si>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</si>
  <si>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</si>
  <si>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</si>
  <si>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</si>
  <si>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</si>
  <si>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</si>
  <si>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</si>
  <si>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</si>
  <si>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</si>
  <si>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</si>
  <si>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</si>
  <si>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</si>
  <si>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</si>
  <si>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</si>
  <si>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</si>
  <si>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</si>
  <si>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</si>
  <si>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</si>
  <si>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</si>
  <si>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</si>
  <si>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</si>
  <si>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</si>
  <si>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</si>
  <si>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</si>
  <si>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</si>
  <si>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</si>
  <si>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</si>
  <si>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</si>
  <si>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</si>
  <si>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</si>
  <si>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</si>
  <si>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</si>
  <si>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</si>
  <si>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</si>
  <si>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</si>
  <si>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</si>
  <si>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</si>
  <si>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</si>
  <si>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</si>
  <si>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</si>
  <si>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</si>
  <si>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</si>
  <si>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</si>
  <si>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</si>
  <si>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</si>
  <si>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</si>
  <si>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</si>
  <si>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</si>
  <si>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</si>
  <si>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</si>
  <si>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</si>
  <si>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</si>
  <si>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</si>
  <si>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</si>
  <si>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</si>
  <si>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</si>
  <si>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</si>
  <si>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</si>
  <si>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</si>
  <si>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</si>
  <si>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</si>
  <si>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</si>
  <si>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</si>
  <si>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</si>
  <si>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</si>
  <si>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</si>
  <si>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</si>
  <si>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</si>
  <si>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</si>
  <si>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</si>
  <si>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</si>
  <si>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</si>
  <si>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</si>
  <si>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</si>
  <si>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</si>
  <si>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</si>
  <si>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</si>
  <si>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</si>
  <si>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</si>
  <si>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</si>
  <si>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</si>
  <si>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</si>
  <si>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</si>
  <si>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</si>
  <si>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</si>
  <si>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</si>
  <si>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</si>
  <si>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</si>
  <si>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</si>
  <si>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</si>
  <si>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</si>
  <si>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</si>
  <si>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</si>
  <si>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</si>
  <si>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</si>
  <si>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</si>
  <si>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</si>
  <si>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</si>
  <si>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</si>
  <si>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</si>
  <si>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</si>
  <si>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</si>
  <si>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</si>
  <si>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</si>
  <si>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</si>
  <si>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</si>
  <si>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</si>
  <si>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</si>
  <si>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</si>
  <si>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</si>
  <si>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</si>
  <si>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</si>
  <si>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</si>
  <si>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</si>
  <si>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</si>
  <si>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</si>
  <si>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</si>
  <si>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</si>
  <si>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</si>
  <si>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</si>
  <si>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</si>
  <si>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</si>
  <si>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</si>
  <si>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</si>
  <si>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</si>
  <si>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</si>
  <si>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</si>
  <si>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</si>
  <si>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</si>
  <si>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</si>
  <si>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</si>
  <si>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</si>
  <si>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</si>
  <si>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</si>
  <si>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</si>
  <si>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</si>
  <si>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</si>
  <si>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</si>
  <si>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</si>
  <si>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</si>
  <si>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</si>
  <si>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</si>
  <si>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</si>
  <si>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</si>
  <si>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</si>
  <si>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</si>
  <si>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</si>
  <si>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</si>
  <si>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</si>
  <si>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</si>
  <si>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</si>
  <si>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</si>
  <si>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</si>
  <si>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</si>
  <si>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</si>
  <si>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</si>
  <si>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</si>
  <si>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</si>
  <si>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</si>
  <si>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</si>
  <si>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</si>
  <si>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</si>
  <si>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</si>
  <si>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</si>
  <si>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</si>
  <si>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</si>
  <si>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</si>
  <si>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</si>
  <si>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</si>
  <si>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</si>
  <si>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</si>
  <si>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</si>
  <si>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</si>
  <si>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</si>
  <si>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</si>
  <si>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</si>
  <si>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</si>
  <si>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</si>
  <si>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</si>
  <si>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</si>
  <si>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</si>
  <si>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</si>
  <si>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</si>
  <si>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</si>
  <si>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</si>
  <si>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</si>
  <si>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</si>
  <si>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</si>
  <si>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</si>
  <si>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</si>
  <si>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</si>
  <si>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</si>
  <si>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</si>
  <si>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</si>
  <si>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</si>
  <si>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</si>
  <si>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</si>
  <si>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</si>
  <si>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</si>
  <si>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</si>
  <si>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</si>
  <si>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</si>
  <si>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</si>
  <si>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</si>
  <si>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</si>
  <si>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</si>
  <si>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</si>
  <si>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</si>
  <si>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</si>
  <si>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</si>
  <si>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</si>
  <si>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</si>
  <si>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</si>
  <si>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</si>
  <si>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</si>
  <si>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</si>
  <si>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</si>
  <si>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</si>
  <si>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</si>
  <si>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</si>
  <si>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</si>
  <si>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</si>
  <si>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</si>
  <si>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</si>
  <si>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</si>
  <si>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</si>
  <si>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</si>
  <si>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</si>
  <si>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</si>
  <si>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</si>
  <si>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</si>
  <si>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</si>
  <si>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</si>
  <si>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</si>
  <si>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</si>
  <si>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</si>
  <si>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</si>
  <si>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</si>
  <si>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</si>
  <si>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</si>
  <si>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</si>
  <si>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</si>
  <si>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</si>
  <si>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</si>
  <si>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</si>
  <si>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</si>
  <si>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</si>
  <si>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</si>
  <si>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</si>
  <si>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</si>
  <si>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</si>
  <si>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</si>
  <si>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</si>
  <si>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</si>
  <si>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</si>
  <si>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</si>
  <si>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</si>
  <si>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</si>
  <si>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</si>
  <si>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</si>
  <si>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</si>
  <si>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</si>
  <si>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</si>
  <si>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</si>
  <si>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</si>
  <si>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</si>
  <si>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</si>
  <si>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</si>
  <si>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</si>
  <si>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</si>
  <si>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</si>
  <si>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</si>
  <si>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</si>
  <si>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</si>
  <si>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</si>
  <si>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</si>
  <si>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</si>
  <si>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</si>
  <si>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</si>
  <si>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</si>
  <si>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</si>
  <si>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</si>
  <si>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</si>
  <si>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</si>
  <si>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</si>
  <si>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</si>
  <si>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</si>
  <si>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</si>
  <si>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</si>
  <si>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</si>
  <si>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</si>
  <si>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</si>
  <si>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</si>
  <si>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</si>
  <si>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</si>
  <si>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</si>
  <si>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</si>
  <si>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</si>
  <si>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</si>
  <si>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</si>
  <si>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</si>
  <si>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</si>
  <si>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</si>
  <si>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</si>
  <si>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</si>
  <si>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</si>
  <si>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</si>
  <si>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</si>
  <si>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</si>
  <si>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</si>
  <si>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</si>
  <si>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</si>
  <si>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</si>
  <si>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</si>
  <si>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</si>
  <si>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</si>
  <si>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</si>
  <si>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</si>
  <si>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</si>
  <si>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</si>
  <si>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</si>
  <si>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</si>
  <si>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</si>
  <si>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</si>
  <si>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</si>
  <si>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</si>
  <si>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</si>
  <si>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</si>
  <si>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</si>
  <si>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</si>
  <si>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</si>
  <si>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</si>
  <si>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</si>
  <si>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</si>
  <si>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</si>
  <si>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</si>
  <si>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</si>
  <si>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</si>
  <si>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</si>
  <si>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</si>
  <si>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</si>
  <si>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</si>
  <si>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</si>
  <si>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</si>
  <si>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</si>
  <si>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</si>
  <si>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</si>
  <si>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</si>
  <si>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</si>
  <si>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</si>
  <si>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</si>
  <si>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</si>
  <si>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</si>
  <si>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</si>
  <si>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</si>
  <si>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</si>
  <si>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</si>
  <si>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</si>
  <si>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</si>
  <si>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</si>
  <si>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</si>
  <si>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</si>
  <si>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</si>
  <si>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</si>
  <si>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</si>
  <si>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</si>
  <si>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</si>
  <si>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</si>
  <si>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</si>
  <si>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</si>
  <si>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</si>
  <si>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</si>
  <si>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</si>
  <si>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</si>
  <si>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</si>
  <si>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</si>
  <si>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</si>
  <si>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</si>
  <si>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</si>
  <si>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</si>
  <si>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</si>
  <si>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</si>
  <si>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</si>
  <si>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</si>
  <si>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</si>
  <si>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</si>
  <si>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</si>
  <si>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</si>
  <si>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</si>
  <si>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</si>
  <si>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</si>
  <si>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</si>
  <si>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</si>
  <si>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</si>
  <si>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</si>
  <si>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</si>
  <si>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</si>
  <si>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</si>
  <si>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</si>
  <si>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</si>
  <si>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</si>
  <si>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</si>
  <si>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</si>
  <si>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</si>
  <si>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</si>
  <si>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</si>
  <si>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</si>
  <si>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</si>
  <si>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</si>
  <si>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</si>
  <si>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</si>
  <si>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</si>
  <si>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</si>
  <si>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</si>
  <si>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</si>
  <si>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</si>
  <si>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</si>
  <si>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</si>
  <si>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</si>
  <si>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</si>
  <si>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</si>
  <si>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</si>
  <si>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</si>
  <si>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</si>
  <si>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</si>
  <si>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</si>
  <si>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</si>
  <si>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</si>
  <si>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</si>
  <si>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</si>
  <si>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</si>
  <si>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</si>
  <si>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</si>
  <si>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</si>
  <si>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</si>
  <si>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</si>
  <si>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</si>
  <si>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</si>
  <si>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</si>
  <si>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</si>
  <si>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</si>
  <si>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</si>
  <si>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</si>
  <si>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</si>
  <si>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</si>
  <si>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</si>
  <si>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</si>
  <si>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</si>
  <si>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</si>
  <si>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</si>
  <si>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</si>
  <si>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</si>
  <si>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</si>
  <si>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</si>
  <si>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</si>
  <si>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</si>
  <si>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</si>
  <si>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</si>
  <si>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</si>
  <si>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</si>
  <si>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</si>
  <si>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</si>
  <si>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</si>
  <si>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</si>
  <si>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</si>
  <si>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</si>
  <si>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</si>
  <si>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</si>
  <si>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</si>
  <si>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</si>
  <si>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</si>
  <si>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</si>
  <si>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</si>
  <si>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</si>
  <si>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</si>
  <si>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</si>
  <si>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</si>
  <si>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</si>
  <si>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</si>
  <si>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</si>
  <si>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</si>
  <si>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</si>
  <si>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</si>
  <si>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</si>
  <si>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</si>
  <si>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</si>
  <si>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</si>
  <si>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</si>
  <si>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</si>
  <si>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</si>
  <si>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</si>
  <si>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</si>
  <si>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</si>
  <si>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</si>
  <si>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</si>
  <si>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</si>
  <si>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</si>
  <si>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</si>
  <si>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</si>
  <si>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</si>
  <si>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</si>
  <si>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</si>
  <si>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</si>
  <si>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</si>
  <si>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</si>
  <si>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</si>
  <si>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</si>
  <si>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</si>
  <si>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</si>
  <si>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</si>
  <si>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</si>
  <si>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</si>
  <si>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</si>
  <si>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</si>
  <si>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</si>
  <si>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</si>
  <si>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</si>
  <si>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</si>
  <si>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</si>
  <si>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</si>
  <si>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</si>
  <si>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</si>
  <si>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</si>
  <si>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</si>
  <si>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</si>
  <si>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</si>
  <si>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</si>
  <si>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</si>
  <si>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</si>
  <si>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</si>
  <si>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</si>
  <si>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</si>
  <si>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</si>
  <si>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</si>
  <si>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</si>
  <si>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</si>
  <si>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</si>
  <si>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</si>
  <si>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</si>
  <si>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</si>
  <si>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</si>
  <si>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</si>
  <si>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</si>
  <si>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</si>
  <si>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</si>
  <si>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</si>
  <si>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</si>
  <si>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</si>
  <si>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</si>
  <si>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</si>
  <si>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</si>
  <si>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</si>
  <si>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</si>
  <si>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</si>
  <si>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</si>
  <si>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</si>
  <si>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</si>
  <si>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</si>
  <si>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</si>
  <si>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</si>
  <si>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</si>
  <si>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</si>
  <si>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</si>
  <si>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</si>
  <si>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</si>
  <si>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</si>
  <si>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</si>
  <si>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</si>
  <si>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</si>
  <si>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</si>
  <si>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</si>
  <si>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</si>
  <si>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</si>
  <si>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</si>
  <si>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</si>
  <si>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</si>
  <si>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</si>
  <si>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</si>
  <si>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</si>
  <si>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</si>
  <si>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</si>
  <si>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</si>
  <si>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</si>
  <si>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</si>
  <si>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</si>
  <si>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</si>
  <si>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</si>
  <si>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</si>
  <si>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</si>
  <si>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</si>
  <si>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</si>
  <si>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</si>
  <si>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</si>
  <si>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</si>
  <si>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</si>
  <si>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</si>
  <si>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</si>
  <si>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</si>
  <si>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</si>
  <si>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</si>
  <si>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</si>
  <si>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</si>
  <si>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</si>
  <si>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</si>
  <si>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</si>
  <si>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</si>
  <si>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</si>
  <si>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</si>
  <si>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</si>
  <si>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</si>
  <si>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</si>
  <si>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</si>
  <si>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</si>
  <si>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</si>
  <si>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</si>
  <si>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</si>
  <si>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</si>
  <si>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</si>
  <si>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</si>
  <si>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</si>
  <si>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</si>
  <si>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</si>
  <si>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</si>
  <si>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</si>
  <si>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</si>
  <si>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</si>
  <si>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</si>
  <si>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</si>
  <si>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</si>
  <si>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</si>
  <si>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</si>
  <si>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</si>
  <si>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</si>
  <si>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</si>
  <si>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</si>
  <si>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</si>
  <si>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</si>
  <si>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</si>
  <si>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</si>
  <si>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</si>
  <si>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</si>
  <si>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</si>
  <si>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</si>
  <si>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</si>
  <si>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</si>
  <si>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</si>
  <si>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</si>
  <si>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</si>
  <si>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</si>
  <si>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</si>
  <si>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</si>
  <si>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</si>
  <si>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</si>
  <si>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</si>
  <si>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</si>
  <si>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</si>
  <si>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</si>
  <si>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</si>
  <si>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</si>
  <si>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</si>
  <si>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</si>
  <si>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</si>
  <si>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</si>
  <si>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</si>
  <si>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</si>
  <si>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</si>
  <si>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</si>
  <si>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</si>
  <si>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</si>
  <si>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</si>
  <si>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</si>
  <si>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</si>
  <si>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</si>
  <si>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</si>
  <si>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</si>
  <si>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</si>
  <si>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</si>
  <si>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</si>
  <si>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</si>
  <si>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</si>
  <si>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</si>
  <si>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</si>
  <si>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</si>
  <si>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</si>
  <si>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</si>
  <si>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</si>
  <si>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</si>
  <si>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</si>
  <si>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</si>
  <si>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</si>
  <si>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</si>
  <si>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</si>
  <si>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</si>
  <si>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</si>
  <si>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</si>
  <si>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</si>
  <si>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</si>
  <si>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</si>
  <si>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</si>
  <si>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</si>
  <si>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</si>
  <si>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</si>
  <si>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</si>
  <si>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</si>
  <si>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</si>
  <si>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</si>
  <si>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</si>
  <si>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</si>
  <si>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</si>
  <si>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</si>
  <si>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</si>
  <si>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</si>
  <si>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</si>
  <si>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</si>
  <si>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</si>
  <si>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</si>
  <si>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</si>
  <si>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</si>
  <si>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</si>
  <si>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</si>
  <si>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</si>
  <si>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</si>
  <si>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</si>
  <si>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</si>
  <si>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</si>
  <si>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</si>
  <si>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</si>
  <si>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</si>
  <si>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</si>
  <si>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</si>
  <si>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</si>
  <si>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</si>
  <si>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</si>
  <si>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</si>
  <si>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</si>
  <si>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</si>
  <si>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</si>
  <si>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</si>
  <si>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</si>
  <si>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</si>
  <si>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</si>
  <si>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</si>
  <si>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</si>
  <si>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</si>
  <si>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</si>
  <si>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</si>
  <si>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</si>
  <si>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</si>
  <si>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</si>
  <si>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</si>
  <si>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</si>
  <si>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</si>
  <si>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</si>
  <si>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</si>
  <si>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</si>
  <si>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</si>
  <si>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</si>
  <si>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</si>
  <si>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</si>
  <si>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</si>
  <si>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</si>
  <si>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</si>
  <si>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</si>
  <si>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</si>
  <si>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</si>
  <si>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</si>
  <si>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</si>
  <si>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</si>
  <si>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</si>
  <si>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</si>
  <si>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</si>
  <si>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</si>
  <si>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</si>
  <si>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</si>
  <si>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</si>
  <si>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</si>
  <si>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</si>
  <si>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</si>
  <si>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</si>
  <si>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</si>
  <si>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</si>
  <si>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</si>
  <si>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</si>
  <si>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</si>
  <si>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</si>
  <si>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</si>
  <si>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</si>
  <si>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</si>
  <si>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</si>
  <si>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</si>
  <si>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</si>
  <si>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</si>
  <si>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</si>
  <si>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</si>
  <si>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</si>
  <si>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</si>
  <si>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</si>
  <si>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</si>
  <si>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</si>
  <si>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</si>
  <si>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</si>
  <si>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</si>
  <si>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</si>
  <si>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</si>
  <si>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</si>
  <si>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</si>
  <si>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</si>
  <si>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</si>
  <si>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</si>
  <si>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</si>
  <si>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</si>
  <si>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</si>
  <si>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</si>
  <si>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</si>
  <si>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</si>
  <si>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</si>
  <si>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</si>
  <si>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</si>
  <si>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</si>
  <si>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</si>
  <si>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</si>
  <si>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</si>
  <si>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</si>
  <si>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</si>
  <si>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</si>
  <si>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</si>
  <si>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</si>
  <si>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</si>
  <si>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</si>
  <si>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</si>
  <si>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</si>
  <si>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</si>
  <si>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</si>
  <si>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</si>
  <si>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</si>
  <si>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</si>
  <si>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</si>
  <si>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</si>
  <si>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</si>
  <si>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</si>
  <si>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</si>
  <si>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</si>
  <si>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</si>
  <si>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</si>
  <si>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</si>
  <si>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</si>
  <si>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</si>
  <si>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</si>
  <si>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</si>
  <si>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</si>
  <si>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</si>
  <si>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</si>
  <si>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</si>
  <si>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</si>
  <si>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</si>
  <si>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</si>
  <si>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</si>
  <si>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</si>
  <si>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</si>
  <si>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</si>
  <si>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</si>
  <si>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</si>
  <si>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</si>
  <si>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</si>
  <si>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</si>
  <si>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</si>
  <si>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</si>
  <si>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</si>
  <si>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</si>
  <si>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</si>
  <si>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</si>
  <si>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</si>
  <si>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</si>
  <si>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</si>
  <si>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</si>
  <si>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</si>
  <si>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</si>
  <si>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</si>
  <si>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</si>
  <si>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</si>
  <si>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</si>
  <si>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</si>
  <si>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</si>
  <si>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</si>
  <si>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</si>
  <si>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</si>
  <si>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</si>
  <si>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</si>
  <si>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</si>
  <si>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</si>
  <si>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</si>
  <si>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</si>
  <si>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</si>
  <si>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</si>
  <si>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</si>
  <si>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</si>
  <si>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</si>
  <si>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</si>
  <si>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</si>
  <si>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</si>
  <si>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</si>
  <si>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</si>
  <si>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</si>
  <si>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</si>
  <si>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</si>
  <si>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</si>
  <si>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</si>
  <si>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</si>
  <si>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</si>
  <si>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</si>
  <si>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</si>
  <si>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</si>
  <si>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</si>
  <si>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</si>
  <si>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</si>
  <si>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</si>
  <si>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</si>
  <si>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</si>
  <si>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</si>
  <si>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</si>
  <si>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</si>
  <si>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</si>
  <si>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</si>
  <si>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</si>
  <si>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</si>
  <si>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</si>
  <si>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</si>
  <si>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</si>
  <si>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</si>
  <si>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</si>
  <si>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</si>
  <si>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</si>
  <si>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</si>
  <si>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</si>
  <si>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</si>
  <si>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</si>
  <si>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</si>
  <si>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</si>
  <si>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</si>
  <si>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</si>
  <si>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</si>
  <si>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</si>
  <si>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</si>
  <si>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</si>
  <si>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</si>
  <si>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</si>
  <si>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</si>
  <si>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</si>
  <si>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</si>
  <si>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</si>
  <si>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</si>
  <si>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</si>
  <si>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</si>
  <si>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</si>
  <si>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</si>
  <si>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</si>
  <si>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</si>
  <si>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</si>
  <si>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</si>
  <si>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</si>
  <si>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</si>
  <si>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</si>
  <si>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again down EM team on the way to check need 30 mins</t>
  </si>
  <si>
    <t>PCM-20251103-00001232</t>
  </si>
  <si>
    <t>Emergency</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</si>
  <si>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</si>
  <si>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</si>
  <si>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</si>
  <si>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</si>
  <si>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</si>
  <si>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</si>
  <si>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</si>
  <si>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</si>
  <si>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</si>
  <si>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</si>
  <si>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</si>
  <si>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</si>
  <si>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</si>
  <si>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</si>
  <si>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</si>
  <si>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</si>
  <si>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</si>
  <si>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</si>
  <si>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</si>
  <si>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</si>
  <si>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</si>
  <si>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</si>
  <si>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</si>
  <si>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</si>
  <si>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</si>
  <si>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</si>
  <si>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</si>
  <si>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</si>
  <si>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</si>
  <si>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</si>
  <si>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</si>
  <si>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</si>
  <si>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</si>
  <si>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</si>
  <si>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</si>
  <si>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</si>
  <si>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</si>
  <si>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</si>
  <si>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</si>
  <si>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</si>
  <si>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</si>
  <si>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</si>
  <si>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</si>
  <si>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</si>
  <si>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</si>
  <si>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</si>
  <si>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</si>
  <si>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</si>
  <si>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</si>
  <si>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</si>
  <si>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</si>
  <si>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</si>
  <si>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</si>
  <si>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</si>
  <si>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</si>
  <si>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</si>
  <si>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</si>
  <si>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</si>
  <si>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</si>
  <si>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</si>
  <si>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</si>
  <si>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</si>
  <si>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</si>
  <si>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</si>
  <si>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</si>
  <si>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</si>
  <si>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</si>
  <si>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</si>
  <si>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</si>
  <si>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</si>
  <si>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</si>
  <si>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</si>
  <si>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</si>
  <si>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</si>
  <si>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</si>
  <si>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</si>
  <si>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</si>
  <si>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</si>
  <si>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</si>
  <si>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</si>
  <si>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</si>
  <si>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</si>
  <si>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</si>
  <si>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</si>
  <si>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</si>
  <si>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</si>
  <si>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60 min</t>
  </si>
  <si>
    <t>PCM-20251103-00001251</t>
  </si>
  <si>
    <t>No PCM</t>
  </si>
  <si>
    <t>PCM-20251103-00001060</t>
  </si>
  <si>
    <t>access issue site located inside military base</t>
  </si>
  <si>
    <t xml:space="preserve"> PCM-20250215-00000830 </t>
  </si>
  <si>
    <t>LTE site still down and  site located in aramco area access issue need special permission</t>
  </si>
  <si>
    <t>PCM-20251103-00000893</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</si>
  <si>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</si>
  <si>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</si>
  <si>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</si>
  <si>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</si>
  <si>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</si>
  <si>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</si>
  <si>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</si>
  <si>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PCM-20251103-00001193</t>
  </si>
  <si>
    <t>EM Team at site checking</t>
  </si>
  <si>
    <t>PCM-20251103-00001105</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</si>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</sst>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2" totalsRowShown="0" headerRowDxfId="31" dataDxfId="30" headerRowBorderDxfId="28" tableBorderDxfId="29">
  <autoFilter ref="A1:L3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F8" sqref="F8"/>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301.70196203703381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45964.634027777778</v>
      </c>
      <c r="G3" s="136">
        <f ca="1">IFERROR(NOW()-F3,"")</f>
        <v>1.6360069443180691E-2</v>
      </c>
      <c r="H3" s="135">
        <v>45964.577118055553</v>
      </c>
      <c r="I3" s="133" t="str">
        <f>IFERROR(VLOOKUP(D3,DB!A:F,6,0),"")</f>
        <v>SCECO</v>
      </c>
      <c r="J3" s="133" t="str">
        <f>IFERROR(VLOOKUP(D3,DB!A:G,7,0),"")</f>
        <v>Vandalized+Vandalized</v>
      </c>
      <c r="K3" s="137" t="s">
        <v>39025</v>
      </c>
      <c r="L3" s="138" t="str">
        <f>IFERROR(VLOOKUP(D3,DB!A:I,9,0),"")</f>
        <v>Latis</v>
      </c>
    </row>
    <row r="4" spans="1:15" ht="15" customHeight="1">
      <c r="A4" s="174" t="s">
        <v>39026</v>
      </c>
      <c r="B4" s="133" t="str">
        <f>IFERROR(VLOOKUP(D4,DB!A:K,11,0),"")</f>
        <v>R1</v>
      </c>
      <c r="C4" s="133">
        <v>14</v>
      </c>
      <c r="D4" s="133" t="s">
        <v>18349</v>
      </c>
      <c r="E4" s="134" t="s">
        <v>39027</v>
      </c>
      <c r="F4" s="135">
        <v>45964.623692129629</v>
      </c>
      <c r="G4" s="136">
        <f ca="1">IFERROR(NOW()-F4,"")</f>
        <v>2.6695717591792345E-2</v>
      </c>
      <c r="H4" s="135">
        <v>45964.617442129631</v>
      </c>
      <c r="I4" s="133" t="str">
        <f>IFERROR(VLOOKUP(D4,DB!A:F,6,0),"")</f>
        <v>Generator-SG</v>
      </c>
      <c r="J4" s="133" t="str">
        <f>IFERROR(VLOOKUP(D4,DB!A:G,7,0),"")</f>
        <v>Good</v>
      </c>
      <c r="K4" s="137" t="s">
        <v>39028</v>
      </c>
      <c r="L4" s="138" t="str">
        <f>IFERROR(VLOOKUP(D4,DB!A:I,9,0),"")</f>
        <v>Latis</v>
      </c>
    </row>
    <row r="5" spans="1:15" ht="15" customHeight="1">
      <c r="A5" s="132"/>
      <c r="B5" s="133" t="str">
        <f>IFERROR(VLOOKUP(D5,DB!A:K,11,0),"")</f>
        <v/>
      </c>
      <c r="C5" s="133"/>
      <c r="D5" s="133"/>
      <c r="E5" s="134"/>
      <c r="F5" s="135"/>
      <c r="G5" s="136">
        <f ca="1">IFERROR(NOW()-F5,"")</f>
        <v>45964.650387847221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45964.650387847221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45964.650387847221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45964.650387847221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45964.650387847221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45964.650387847221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45964.650387847221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45964.650387847221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45964.650387847221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45964.650387847221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45964.650387847221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45964.650387847221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45964.650387847221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45964.650387847221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45964.650387847221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45964.650387847221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45964.650387847221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45964.650387847221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45964.650387847221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45964.650387847221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45964.650387847221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45964.650387847221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45964.650387847221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45964.650387847221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45964.650387847221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45964.650387847221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45964.650387847221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45964.650387847221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45964.650387847221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45964.650387847221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45964.650387847221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45964.650387847221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45964.650387847221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45964.650387847221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45964.650387847221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45964.650387847221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45964.650387847221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45964.650387847221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45964.650387847221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45964.650387847221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45964.650387847221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45964.650387847221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45964.650387847221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45964.650387847221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45964.650387847221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45964.650387847221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45964.650387847221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45964.650387847221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45964.650387847221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45964.650387847221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45964.650387847221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45964.650387847221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45964.650387847221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45964.650387847221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45964.650387847221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45964.650387847221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45964.650387847221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45964.650387847221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45964.650387847221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45964.650387847221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45964.650387847221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45964.650387847221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45964.650387847221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45964.650387847221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45964.650387847221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45964.650387847221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45964.650387847221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45964.650387847221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45964.650387847221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45964.650387847221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45964.650387847221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45964.650387847221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45964.650387847221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45964.650387847221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45964.650387847221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45964.650387847221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45964.650387847221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45964.650387847221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45964.650387847221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45964.650387847221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45964.650387847221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45964.650387847221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45964.650387847221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45964.650387847221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45964.650387847221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45964.650387847221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45964.650387847221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45964.650387847221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45964.650387847221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45964.650387847221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45964.650387847221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45964.650387847221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45964.650387847221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45964.650387847221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45964.650387847221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45964.650387847221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45964.650387847221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45964.650387847221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45964.650387847221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45964.650387847221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45964.650387847221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45964.650387847221</v>
      </c>
      <c r="H106" s="135"/>
      <c r="I106" s="133" t="str">
        <f>IFERROR(VLOOKUP(D106,DB!A:F,6,0),"")</f>
        <v/>
      </c>
      <c r="J106" s="133" t="str">
        <f>IFERROR(VLOOKUP(D106,DB!A:G,7,0),"")</f>
        <v/>
      </c>
      <c r="K106" s="137"/>
      <c r="L106" s="138" t="str">
        <f>IFERROR(VLOOKUP(D106,DB!A:I,9,0),"")</f>
        <v/>
      </c>
    </row>
    <row r="107" spans="1:12" ht="15" customHeight="1">
      <c r="A107" s="144"/>
      <c r="B107" s="145" t="str">
        <f>IFERROR(VLOOKUP(D107,DB!A:K,11,0),"")</f>
        <v/>
      </c>
      <c r="C107" s="145"/>
      <c r="D107" s="145"/>
      <c r="E107" s="146"/>
      <c r="F107" s="147"/>
      <c r="G107" s="148">
        <f ca="1">IFERROR(NOW()-F107,"")</f>
        <v>45964.650387847221</v>
      </c>
      <c r="H107" s="147"/>
      <c r="I107" s="145" t="str">
        <f>IFERROR(VLOOKUP(D107,DB!A:F,6,0),"")</f>
        <v/>
      </c>
      <c r="J107" s="145" t="str">
        <f>IFERROR(VLOOKUP(D107,DB!A:G,7,0),"")</f>
        <v/>
      </c>
      <c r="K107" s="149"/>
      <c r="L107" s="150" t="str">
        <f>IFERROR(VLOOKUP(D107,DB!A:I,9,0),"")</f>
        <v/>
      </c>
    </row>
  </sheetData>
  <customSheetViews>
    <customSheetView guid="{F6042A99-DD27-4453-835D-0834D95730CC}" filter="1" showAutoFilter="1">
      <pageMargins left="0" right="0" top="0" bottom="0" header="0" footer="0"/>
      <autoFilter ref="B1:M1" xr:uid="{3D4338FE-8EF5-4EA0-A39D-14731CEEDEAA}"/>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F7" sqref="F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39024</v>
      </c>
      <c r="F2" s="75">
        <v>45322.056979166664</v>
      </c>
      <c r="G2" s="76" t="s">
        <v>39106</v>
      </c>
      <c r="H2" s="88">
        <v>45322.050729166665</v>
      </c>
      <c r="I2" s="62" t="s">
        <v>88</v>
      </c>
      <c r="J2" s="62" t="s">
        <v>65</v>
      </c>
      <c r="K2" s="87" t="s">
        <v>39107</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39108</v>
      </c>
      <c r="B3" s="62" t="str">
        <f>IFERROR(VLOOKUP(D3,DB!A:K,11,0),"")</f>
        <v>R2</v>
      </c>
      <c r="C3" s="62">
        <v>1</v>
      </c>
      <c r="D3" s="62" t="s">
        <v>25643</v>
      </c>
      <c r="E3" s="86" t="s">
        <v>39021</v>
      </c>
      <c r="F3" s="75">
        <v>45824.999837962961</v>
      </c>
      <c r="G3" s="76">
        <f ca="1">IFERROR(NOW()-F3,"-")</f>
        <v>139.65054999999847</v>
      </c>
      <c r="H3" s="75">
        <v>45824.993587962963</v>
      </c>
      <c r="I3" s="62" t="str">
        <f>IFERROR(VLOOKUP(D3,DB!A:F,6,0),"")</f>
        <v>Generator-SG</v>
      </c>
      <c r="J3" s="62" t="str">
        <f>IFERROR(VLOOKUP(D3,DB!A:G,7,0),"")</f>
        <v>Good</v>
      </c>
      <c r="K3" s="87" t="s">
        <v>39109</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39110</v>
      </c>
      <c r="B4" s="18" t="str">
        <f>IFERROR(VLOOKUP(D4,DB!A:K,11,0),"")</f>
        <v>R2</v>
      </c>
      <c r="C4" s="18">
        <v>1</v>
      </c>
      <c r="D4" s="18" t="s">
        <v>27532</v>
      </c>
      <c r="E4" s="113" t="s">
        <v>39024</v>
      </c>
      <c r="F4" s="114">
        <v>45958.742083333331</v>
      </c>
      <c r="G4" s="115">
        <f ca="1">IFERROR(NOW()-F4,"-")</f>
        <v>5.9083045138904708</v>
      </c>
      <c r="H4" s="114">
        <v>45958.649699074071</v>
      </c>
      <c r="I4" s="18" t="str">
        <f>IFERROR(VLOOKUP(D4,DB!A:F,6,0),"")</f>
        <v>Generator-SG</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39112</v>
      </c>
      <c r="B5" s="18" t="str">
        <f>IFERROR(VLOOKUP(D5,DB!A:K,11,0),"")</f>
        <v>R2</v>
      </c>
      <c r="C5" s="18">
        <v>2</v>
      </c>
      <c r="D5" s="18" t="s">
        <v>38840</v>
      </c>
      <c r="E5" s="113" t="s">
        <v>39021</v>
      </c>
      <c r="F5" s="114">
        <v>45964.475532407407</v>
      </c>
      <c r="G5" s="115">
        <f ca="1">IFERROR(NOW()-F5,"-")</f>
        <v>0.17485543981456431</v>
      </c>
      <c r="H5" s="114" t="s">
        <v>39113</v>
      </c>
      <c r="I5" s="18" t="str">
        <f>IFERROR(VLOOKUP(D5,DB!A:F,6,0),"")</f>
        <v>Power cube</v>
      </c>
      <c r="J5" s="18" t="str">
        <f>IFERROR(VLOOKUP(D5,DB!A:G,7,0),"")</f>
        <v>In progress+No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39115</v>
      </c>
      <c r="B6" s="18" t="str">
        <f>IFERROR(VLOOKUP(D6,DB!A:K,11,0),"")</f>
        <v>R2</v>
      </c>
      <c r="C6" s="18">
        <v>6</v>
      </c>
      <c r="D6" s="18" t="s">
        <v>26182</v>
      </c>
      <c r="E6" s="113" t="s">
        <v>39024</v>
      </c>
      <c r="F6" s="114">
        <v>45964.631504629629</v>
      </c>
      <c r="G6" s="115">
        <f ca="1">IFERROR(NOW()-F6,"-")</f>
        <v>1.8883217591792345E-2</v>
      </c>
      <c r="H6" s="114">
        <v>45964.625393518516</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39116</v>
      </c>
      <c r="B7" s="18" t="str">
        <f>IFERROR(VLOOKUP(D7,DB!A:K,11,0),"")</f>
        <v>R2</v>
      </c>
      <c r="C7" s="18">
        <v>1</v>
      </c>
      <c r="D7" s="18" t="s">
        <v>20865</v>
      </c>
      <c r="E7" s="113" t="s">
        <v>39021</v>
      </c>
      <c r="F7" s="114"/>
      <c r="G7" s="115">
        <f ca="1">IFERROR(NOW()-F7,"-")</f>
        <v>45964.650387847221</v>
      </c>
      <c r="H7" s="114">
        <v>45964.630752314813</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45964.650387847221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45964.650387847221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45964.650387847221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45964.650387847221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45964.650387847221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45964.650387847221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45964.650387847221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45964.650387847221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45964.650387847221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45964.650387847221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45964.650387847221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45964.650387847221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45964.650387847221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45964.650387847221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45964.650387847221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45964.650387847221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45964.650387847221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45964.650387847221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45964.650387847221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45964.650387847221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45964.650387847221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45964.650387847221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45964.650387847221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45964.650387847221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45964.650387847221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45964.650387847221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45964.650387847221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45964.650387847221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45964.650387847221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45964.650387847221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45964.650387847221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45964.650387847221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45964.650387847221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45964.650387847221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45964.650387847221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45964.650387847221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45964.650387847221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45964.650387847221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45964.650387847221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45964.650387847221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45964.650387847221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45964.650387847221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45964.650387847221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45964.650387847221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45964.650387847221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45964.650387847221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45964.650387847221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45964.650387847221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45964.650387847221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45964.650387847221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45964.650387847221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45964.650387847221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45964.650387847221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45964.650387847221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45964.650387847221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45964.650387847221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45964.650387847221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45964.650387847221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45964.650387847221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45964.650387847221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45964.650387847221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45964.650387847221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45964.650387847221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45964.650387847221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45964.650387847221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45964.650387847221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45964.650387847221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45964.650387847221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45964.650387847221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45964.650387847221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45964.650387847221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45964.650387847221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45964.650387847221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45964.650387847221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45964.650387847221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45964.650387847221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45964.650387847221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45964.650387847221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45964.650387847221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45964.650387847221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45964.650387847221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45964.650387847221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45964.650387847221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45964.650387847221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45964.650387847221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45964.650387847221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45964.650387847221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45964.650387847221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45964.650387847221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45964.650387847221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45964.650387847221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45964.650387847221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45964.650387847221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45964.650387847221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45964.650387847221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45964.650387847221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45964.650387847221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45964.650387847221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45964.650387847221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45964.650387847221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45964.650387847221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45964.650387847221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45964.650387847221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45964.650387847221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45964.650387847221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45964.650387847221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45964.650387847221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45964.650387847221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45964.650387847221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45964.650387847221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45964.650387847221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45964.650387847221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45964.650387847221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45964.650387847221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45964.650387847221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45964.650387847221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45964.650387847221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45964.650387847221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45964.650387847221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45964.650387847221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45964.650387847221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45964.650387847221</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39117</v>
      </c>
      <c r="B2" s="62" t="str">
        <f>IFERROR(VLOOKUP(D2,DB!A:K,11,0),"")</f>
        <v>R3</v>
      </c>
      <c r="C2" s="18">
        <v>1</v>
      </c>
      <c r="D2" s="18" t="s">
        <v>19361</v>
      </c>
      <c r="E2" s="18" t="s">
        <v>39021</v>
      </c>
      <c r="F2" s="22">
        <v>45964.567245370374</v>
      </c>
      <c r="G2" s="21">
        <f t="shared" ref="G2:G32" ca="1" si="0">IFERROR(NOW()-F2,"-")</f>
        <v>8.3142592586227693E-2</v>
      </c>
      <c r="H2" s="22">
        <v>45964.562164351853</v>
      </c>
      <c r="I2" s="19" t="str">
        <f>IFERROR(VLOOKUP(D2,DB!A:F,6,0),"")</f>
        <v>SCECO</v>
      </c>
      <c r="J2" s="18" t="str">
        <f>IFERROR(VLOOKUP(D2,DB!A:G,7,0),"")</f>
        <v>Dead</v>
      </c>
      <c r="K2" s="46" t="s">
        <v>39118</v>
      </c>
      <c r="L2" s="23" t="str">
        <f>IFERROR(VLOOKUP(D2,DB!A:I,9,0),"")</f>
        <v>Latis</v>
      </c>
    </row>
    <row r="3" spans="1:13" ht="15" customHeight="1">
      <c r="A3" s="19"/>
      <c r="B3" s="62" t="str">
        <f>IFERROR(VLOOKUP(D3,DB!A:K,11,0),"")</f>
        <v/>
      </c>
      <c r="C3" s="18"/>
      <c r="D3" s="18"/>
      <c r="E3" s="18"/>
      <c r="F3" s="20"/>
      <c r="G3" s="21">
        <f t="shared" ca="1" si="0"/>
        <v>45964.65038796296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45964.65038796296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45964.65038796296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45964.65038796296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45964.65038796296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45964.65038796296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45964.65038796296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45964.65038796296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45964.65038796296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45964.65038796296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45964.65038796296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45964.65038796296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45964.65038796296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45964.65038796296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45964.65038796296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45964.65038796296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45964.65038796296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45964.65038796296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45964.65038796296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45964.65038796296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45964.65038796296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45964.65038796296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45964.65038796296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45964.65038796296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45964.65038796296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45964.65038796296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45964.65038796296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45964.65038796296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45964.65038796296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45964.65038796296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45964.65038796296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45964.65038796296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45964.65038796296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45964.65038796296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45964.65038796296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45964.65038796296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45964.65038796296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45964.65038796296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45964.65038796296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45964.65038796296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45964.65038796296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45964.65038796296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45964.65038796296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45964.65038796296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45964.65038796296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45964.65038796296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45964.65038796296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45964.65038796296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45964.65038796296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45964.65038796296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45964.65038796296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45964.65038796296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45964.65038796296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45964.65038796296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45964.65038796296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45964.65038796296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45964.65038796296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45964.65038796296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45964.65038796296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45964.65038796296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45964.65038796296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45964.65038796296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45964.65038796296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45964.65038796296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45964.65038796296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45964.65038796296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45964.65038796296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45964.65038796296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45964.65038796296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45964.65038796296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45964.65038796296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45964.65038796296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45964.65038796296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45964.65038796296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45964.65038796296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45964.65038796296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45964.65038796296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45964.65038796296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45964.65038796296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45964.65038796296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45964.65038796296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45964.65038796296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45964.65038796296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45964.65038796296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45964.65038796296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45964.65038796296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45964.65038796296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45964.65038796296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45964.65038796296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45964.65038796296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45964.65038796296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45964.65038796296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45964.65038796296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45964.65038796296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45964.65038796296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45964.65038796296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45964.65038796296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45964.65038796296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45964.65038796296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45964.65038796296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45964.65038796296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45964.65038796296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45964.65038796296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45964.65038796296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45964.65038796296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45964.65038796296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45964.65038796296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45964.65038796296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45964.65038796296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45964.65038796296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45964.65038796296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45964.65038796296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45964.65038796296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45964.65038796296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45964.65038796296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45964.65038796296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45964.65038796296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45964.65038796296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45964.65038796296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45964.65038796296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45964.65038796296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45964.65038796296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45964.65038796296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45964.65038796296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45964.65038796296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45964.65038796296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45964.65038796296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45964.65038796296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45964.65038796296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45964.65038796296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45964.65038796296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45964.65038796296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45964.65038796296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45964.65038796296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45964.65038796296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45964.65038796296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45964.65038796296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45964.65038796296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45964.65038796296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45964.65038796296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45964.65038796296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45964.65038796296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45964.65038796296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45964.65038796296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45964.65038796296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45964.65038796296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45964.65038796296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45964.65038796296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45964.65038796296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45964.65038796296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45964.65038796296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45964.65038796296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45964.65038796296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45964.65038796296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45964.65038796296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45964.65038796296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45964.65038796296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45964.65038796296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45964.65038796296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45964.65038796296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45964.65038796296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45964.65038796296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45964.65038796296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45964.65038796296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45964.65038796296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45964.65038796296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45964.65038796296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45964.65038796296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45964.65038796296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45964.65038796296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45964.65038796296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45964.65038796296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45964.65038796296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45964.65038796296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45964.65038796296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45964.65038796296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45964.65038796296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45964.65038796296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45964.65038796296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45964.65038796296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45964.65038796296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45964.65038796296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45964.65038796296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45964.65038796296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45964.65038796296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45964.65038796296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45964.65038796296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45964.65038796296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45964.65038796296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45964.65038796296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45964.65038796296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45964.65038796296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45964.65038796296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45964.65038796296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45964.65038796296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45964.65038796296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45964.65038796296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45964.65038796296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45964.65038796296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45964.65038796296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45964.65038796296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45964.65038796296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45964.65038796296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45964.65038796296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45964.65038796296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45964.65038796296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45964.65038796296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45964.65038796296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45964.65038796296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45964.65038796296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45964.65038796296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45964.65038796296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45964.65038796296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45964.65038796296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45964.65038796296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45964.65038796296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45964.65038796296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45964.65038796296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45964.65038796296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45964.65038796296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45964.65038796296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45964.65038796296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45964.65038796296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45964.65038796296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45964.65038796296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45964.65038796296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45964.65038796296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45964.65038796296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45964.65038796296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45964.65038796296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45964.65038796296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45964.65038796296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45964.65038796296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45964.65038796296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45964.65038796296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45964.65038796296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45964.65038796296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45964.65038796296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45964.65038796296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45964.65038796296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45964.65038796296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45964.65038796296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45964.65038796296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45964.65038796296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45964.65038796296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45964.65038796296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45964.65038796296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45964.65038796296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45964.65038796296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45964.65038796296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45964.65038796296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45964.65038796296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45964.65038796296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45964.65038796296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45964.65038796296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45964.65038796296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45964.65038796296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45964.65038796296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45964.65038796296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45964.65038796296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45964.65038796296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45964.65038796296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45964.65038796296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45964.65038796296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45964.65038796296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45964.65038796296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45964.65038796296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45964.65038796296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45964.65038796296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45964.65038796296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45964.65038796296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45964.65038796296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45964.65038796296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45964.65038796296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45964.65038796296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45964.65038796296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45964.65038796296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45964.65038796296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45964.65038796296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45964.65038796296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45964.65038796296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45964.65038796296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45964.65038796296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45964.65038796296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45964.65038796296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45964.65038796296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45964.65038796296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45964.65038796296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45964.65038796296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45964.65038796296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45964.65038796296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45964.65038796296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45964.65038796296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45964.65038796296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45964.65038796296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45964.65038796296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45964.65038796296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45964.65038796296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45964.65038796296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45964.65038796296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45964.65038796296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45964.65038796296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45964.65038796296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45964.65038796296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45964.65038796296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45964.65038796296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45964.65038796296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45964.65038796296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45964.65038796296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45964.65038796296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45964.65038796296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45964.65038796296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45964.65038796296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45964.65038796296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45964.65038796296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45964.65038796296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45964.65038796296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45964.65038796296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45964.65038796296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45964.65038796296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45964.65038796296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45964.65038796296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45964.65038796296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45964.65038796296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45964.65038796296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45964.65038796296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45964.65038796296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45964.65038796296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45964.65038796296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45964.65038796296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45964.65038796296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45964.65038796296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45964.65038796296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45964.65038796296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45964.65038796296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45964.65038796296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45964.65038796296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45964.65038796296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45964.65038796296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45964.65038796296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45964.65038796296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45964.65038796296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45964.65038796296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45964.65038796296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45964.65038796296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45964.65038796296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45964.65038796296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45964.65038796296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45964.65038796296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45964.65038796296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45964.65038796296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45964.65038796296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45964.65038796296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45964.65038796296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45964.65038796296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45964.65038796296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45964.65038796296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45964.65038796296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45964.65038796296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45964.65038796296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45964.65038796296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45964.65038796296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45964.65038796296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45964.65038796296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45964.65038796296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45964.65038796296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45964.65038796296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45964.65038796296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45964.65038796296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45964.65038796296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45964.65038796296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45964.65038796296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45964.65038796296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45964.65038796296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45964.65038796296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45964.65038796296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45964.65038796296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45964.65038796296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45964.65038796296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45964.65038796296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45964.65038796296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45964.65038796296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45964.65038796296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45964.65038796296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45964.65038796296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45964.65038796296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45964.65038796296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45964.65038796296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45964.65038796296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45964.65038796296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45964.65038796296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45964.65038796296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45964.65038796296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45964.65038796296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45964.65038796296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45964.65038796296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45964.65038796296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45964.65038796296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45964.65038796296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45964.65038796296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45964.65038796296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45964.65038796296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45964.65038796296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45964.65038796296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45964.65038796296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45964.65038796296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45964.65038796296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45964.65038796296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45964.65038796296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45964.65038796296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45964.65038796296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45964.65038796296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45964.65038796296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45964.65038796296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45964.65038796296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45964.65038796296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45964.65038796296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45964.65038796296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45964.65038796296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45964.65038796296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45964.65038796296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45964.65038796296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45964.65038796296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45964.65038796296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45964.65038796296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45964.65038796296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45964.65038796296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45964.65038796296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45964.65038796296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45964.65038796296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45964.65038796296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45964.65038796296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45964.65038796296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45964.65038796296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45964.65038796296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45964.65038796296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45964.65038796296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45964.65038796296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45964.65038796296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45964.65038796296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45964.65038796296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45964.65038796296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45964.65038796296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45964.65038796296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45964.65038796296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45964.65038796296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45964.65038796296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45964.65038796296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45964.65038796296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45964.65038796296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45964.65038796296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45964.65038796296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45964.65038796296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45964.65038796296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45964.65038796296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45964.65038796296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45964.65038796296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45964.65038796296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45964.65038796296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45964.65038796296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45964.65038796296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45964.65038796296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45964.65038796296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45964.65038796296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45964.65038796296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45964.65038796296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45964.65038796296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45964.65038796296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45964.65038796296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45964.65038796296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45964.65038796296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45964.65038796296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45964.65038796296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45964.65038796296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45964.65038796296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45964.65038796296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45964.65038796296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45964.65038796296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45964.65038796296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45964.65038796296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45964.65038796296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45964.65038796296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45964.65038796296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45964.65038796296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45964.65038796296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45964.65038796296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45964.65038796296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45964.65038796296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45964.65038796296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45964.65038796296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45964.65038796296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45964.65038796296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45964.65038796296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45964.65038796296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45964.65038796296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45964.65038796296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45964.65038796296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45964.65038796296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45964.65038796296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45964.65038796296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45964.65038796296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45964.65038796296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45964.65038796296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45964.65038796296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45964.65038796296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45964.65038796296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45964.65038796296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45964.65038796296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45964.65038796296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45964.65038796296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45964.65038796296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45964.65038796296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45964.65038796296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45964.65038796296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45964.65038796296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45964.65038796296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45964.65038796296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45964.65038796296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45964.65038796296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45964.65038796296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45964.65038796296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45964.65038796296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45964.65038796296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45964.65038796296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45964.65038796296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45964.65038796296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45964.65038796296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45964.65038796296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45964.65038796296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45964.65038796296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45964.65038796296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45964.65038796296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45964.65038796296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45964.65038796296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45964.65038796296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45964.65038796296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45964.65038796296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45964.65038796296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45964.65038796296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45964.65038796296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45964.65038796296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45964.65038796296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45964.65038796296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45964.65038796296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45964.65038796296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45964.65038796296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45964.65038796296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45964.65038796296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45964.65038796296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45964.65038796296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45964.65038796296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45964.65038796296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45964.65038796296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45964.65038796296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45964.65038796296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45964.65038796296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45964.65038796296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45964.65038796296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45964.65038796296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45964.65038796296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45964.65038796296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45964.65038796296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45964.65038796296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45964.65038796296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45964.65038796296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45964.65038796296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45964.65038796296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45964.65038796296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45964.65038796296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45964.65038796296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45964.65038796296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45964.65038796296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45964.65038796296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45964.65038796296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45964.65038796296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45964.65038796296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45964.65038796296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45964.65038796296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45964.65038796296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45964.65038796296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45964.65038796296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45964.65038796296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45964.65038796296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45964.65038796296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45964.65038796296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45964.65038796296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45964.65038796296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45964.65038796296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45964.65038796296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45964.65038796296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45964.65038796296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45964.65038796296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45964.65038796296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45964.65038796296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45964.65038796296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45964.65038796296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45964.65038796296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45964.65038796296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45964.65038796296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45964.65038796296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45964.65038796296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45964.65038796296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45964.65038796296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45964.65038796296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45964.65038796296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45964.65038796296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45964.65038796296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45964.65038796296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45964.65038796296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45964.65038796296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45964.65038796296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45964.65038796296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45964.65038796296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45964.65038796296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45964.65038796296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45964.65038796296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45964.65038796296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45964.65038796296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45964.65038796296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45964.65038796296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45964.65038796296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45964.65038796296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45964.65038796296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45964.65038796296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45964.65038796296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45964.65038796296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45964.65038796296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45964.65038796296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45964.65038796296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45964.65038796296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45964.65038796296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45964.65038796296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45964.65038796296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45964.65038796296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45964.65038796296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45964.65038796296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45964.65038796296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45964.65038796296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45964.65038796296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45964.65038796296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45964.65038796296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45964.65038796296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45964.65038796296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45964.65038796296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45964.65038796296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45964.65038796296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45964.65038796296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45964.65038796296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45964.65038796296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45964.65038796296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45964.65038796296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45964.65038796296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45964.65038796296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45964.65038796296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45964.65038796296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45964.65038796296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45964.65038796296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45964.65038796296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45964.65038796296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45964.65038796296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45964.65038796296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45964.65038796296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45964.65038796296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45964.65038796296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45964.65038796296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45964.65038796296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45964.65038796296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45964.65038796296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45964.65038796296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45964.65038796296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45964.65038796296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45964.65038796296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45964.65038796296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45964.65038796296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45964.65038796296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45964.65038796296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45964.65038796296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45964.65038796296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45964.65038796296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45964.65038796296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45964.65038796296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45964.65038796296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45964.65038796296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45964.65038796296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45964.65038796296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45964.65038796296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45964.65038796296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45964.65038796296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45964.65038796296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45964.65038796296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45964.65038796296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45964.65038796296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45964.65038796296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45964.65038796296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45964.65038796296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45964.65038796296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45964.65038796296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45964.65038796296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45964.65038796296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45964.65038796296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45964.65038796296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45964.65038796296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45964.65038796296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45964.65038796296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45964.65038796296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45964.65038796296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45964.65038796296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45964.65038796296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45964.65038796296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45964.65038796296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45964.65038796296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45964.65038796296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45964.65038796296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45964.65038796296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45964.65038796296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45964.65038796296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45964.65038796296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45964.65038796296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45964.65038796296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45964.65038796296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45964.65038796296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45964.65038796296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45964.65038796296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45964.65038796296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45964.65038796296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45964.65038796296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45964.65038796296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45964.65038796296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45964.65038796296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45964.65038796296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45964.65038796296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45964.65038796296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45964.65038796296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45964.65038796296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45964.65038796296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45964.65038796296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45964.65038796296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45964.65038796296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45964.65038796296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45964.65038796296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45964.65038796296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45964.65038796296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45964.65038796296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45964.65038796296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45964.65038796296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45964.65038796296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45964.65038796296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45964.65038796296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45964.65038796296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45964.65038796296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45964.65038796296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45964.65038796296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45964.65038796296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45964.65038796296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45964.65038796296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45964.65038796296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45964.65038796296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45964.65038796296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45964.65038796296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45964.65038796296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45964.65038796296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45964.65038796296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45964.65038796296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45964.65038796296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45964.65038796296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45964.65038796296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45964.65038796296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45964.65038796296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45964.65038796296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45964.65038796296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45964.65038796296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45964.65038796296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45964.65038796296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45964.65038796296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45964.65038796296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45964.65038796296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45964.65038796296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45964.65038796296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45964.65038796296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45964.65038796296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45964.65038796296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45964.65038796296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45964.65038796296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45964.65038796296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45964.65038796296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45964.65038796296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45964.65038796296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45964.65038796296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45964.65038796296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45964.65038796296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45964.65038796296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45964.65038796296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45964.65038796296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45964.65038796296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45964.65038796296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45964.65038796296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45964.65038796296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45964.65038796296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45964.65038796296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45964.65038796296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45964.65038796296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45964.65038796296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45964.65038796296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45964.65038796296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45964.65038796296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45964.65038796296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45964.65038796296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45964.65038796296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45964.65038796296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45964.65038796296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45964.65038796296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45964.65038796296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45964.65038796296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45964.65038796296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45964.65038796296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45964.65038796296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45964.65038796296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45964.65038796296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45964.65038796296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45964.65038796296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45964.65038796296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45964.65038796296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45964.65038796296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45964.65038796296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45964.65038796296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45964.65038796296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45964.65038796296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45964.65038796296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45964.65038796296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45964.65038796296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45964.65038796296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45964.65038796296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45964.65038796296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45964.65038796296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45964.65038796296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45964.65038796296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45964.65038796296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45964.65038796296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45964.65038796296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45964.65038796296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45964.65038796296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45964.65038796296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45964.65038796296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45964.65038796296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45964.65038796296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45964.65038796296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45964.65038796296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45964.65038796296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45964.65038796296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45964.65038796296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45964.65038796296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45964.65038796296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45964.65038796296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45964.65038796296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45964.65038796296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45964.65038796296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45964.65038796296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45964.65038796296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45964.65038796296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45964.65038796296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45964.65038796296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45964.65038796296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45964.65038796296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45964.65038796296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45964.65038796296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45964.65038796296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45964.65038796296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45964.65038796296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45964.65038796296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45964.65038796296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45964.65038796296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45964.65038796296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45964.65038796296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45964.65038796296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45964.65038796296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45964.65038796296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45964.65038796296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45964.65038796296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45964.65038796296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45964.65038796296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45964.65038796296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45964.65038796296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45964.65038796296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45964.65038796296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45964.65038796296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45964.65038796296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45964.65038796296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45964.65038796296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45964.65038796296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45964.65038796296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45964.65038796296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45964.65038796296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45964.65038796296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45964.65038796296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45964.65038796296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45964.65038796296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45964.65038796296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45964.65038796296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45964.65038796296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45964.65038796296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45964.65038796296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45964.65038796296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45964.65038796296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45964.65038796296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45964.65038796296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45964.65038796296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45964.65038796296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45964.65038796296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45964.65038796296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45964.65038796296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45964.65038796296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45964.65038796296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45964.65038796296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45964.65038796296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45964.65038796296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45964.65038796296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45964.65038796296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45964.65038796296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45964.65038796296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45964.65038796296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45964.65038796296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45964.65038796296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45964.65038796296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45964.65038796296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45964.65038796296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45964.65038796296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45964.65038796296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45964.65038796296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45964.65038796296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45964.65038796296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45964.65038796296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45964.65038796296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45964.65038796296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45964.65038796296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45964.65038796296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45964.65038796296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45964.65038796296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45964.65038796296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45964.65038796296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45964.65038796296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45964.65038796296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45964.65038796296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45964.65038796296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45964.65038796296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45964.65038796296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45964.65038796296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45964.65038796296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45964.65038796296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45964.65038796296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45964.65038796296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45964.65038796296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45964.65038796296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45964.65038796296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45964.65038796296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45964.65038796296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45964.65038796296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45964.65038796296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45964.65038796296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45964.65038796296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45964.65038796296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45964.65038796296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45964.65038796296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45964.65038796296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45964.65038796296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45964.65038796296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45964.65038796296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45964.65038796296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45964.65038796296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45964.65038796296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45964.65038796296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45964.65038796296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45964.65038796296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45964.65038796296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45964.65038796296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45964.65038796296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45964.65038796296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45964.65038796296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45964.65038796296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45964.65038796296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45964.65038796296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45964.65038796296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45964.65038796296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45964.65038796296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45964.65038796296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45964.65038796296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45964.65038796296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45964.65038796296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45964.65038796296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45964.65038796296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45964.65038796296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45964.65038796296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45964.65038796296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45964.65038796296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45964.65038796296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45964.65038796296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45964.65038796296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45964.65038796296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45964.65038796296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45964.65038796296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45964.65038796296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45964.65038796296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45964.65038796296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45964.65038796296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45964.65038796296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45964.65038796296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45964.65038796296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45964.65038796296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45964.65038796296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45964.65038796296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45964.65038796296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45964.65038796296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45964.65038796296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45964.65038796296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45964.65038796296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45964.65038796296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45964.65038796296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45964.65038796296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45964.65038796296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45964.65038796296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45964.65038796296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45964.65038796296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45964.65038796296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45964.65038796296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45964.65038796296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45964.65038796296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45964.65038796296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45964.65038796296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45964.65038796296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45964.65038796296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45964.65038796296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45964.65038796296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45964.65038796296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45964.65038796296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45964.65038796296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45964.65038796296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45964.65038796296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45964.65038796296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45964.65038796296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45964.65038796296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45964.65038796296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45964.65038796296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45964.65038796296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45964.65038796296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45964.65038796296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45964.65038796296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45964.65038796296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45964.65038796296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45964.65038796296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45964.65038796296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45964.65038796296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45964.65038796296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45964.65038796296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45964.65038796296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45964.65038796296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45964.65038796296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45964.65038796296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45964.65038796296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45964.65038796296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45964.65038796296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45964.65038796296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45964.65038796296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45964.65038796296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45964.65038796296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45964.65038796296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45964.65038796296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45964.65038796296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45964.65038796296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45964.65038796296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45964.65038796296</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39119</v>
      </c>
      <c r="B2" s="93" t="str">
        <f>IFERROR(VLOOKUP(D2,DB!A:K,11,0),"")</f>
        <v>R4</v>
      </c>
      <c r="C2" s="96">
        <v>1</v>
      </c>
      <c r="D2" s="93" t="s">
        <v>35092</v>
      </c>
      <c r="E2" s="97" t="s">
        <v>39021</v>
      </c>
      <c r="F2" s="98">
        <v>45703.480717592596</v>
      </c>
      <c r="G2" s="99">
        <f ca="1">IFERROR(NOW()-F2,"")</f>
        <v>261.16967037036375</v>
      </c>
      <c r="H2" s="98">
        <v>45703.474768518521</v>
      </c>
      <c r="I2" s="98" t="str">
        <f>IFERROR(VLOOKUP(D2,DB!A:F,6,0),"")</f>
        <v>SCECO</v>
      </c>
      <c r="J2" s="98" t="str">
        <f>IFERROR(VLOOKUP(D2,DB!A:G,7,0),"")</f>
        <v>Dead</v>
      </c>
      <c r="K2" s="100" t="s">
        <v>39120</v>
      </c>
      <c r="L2" s="93" t="str">
        <f>IFERROR(VLOOKUP(D2,DB!A:I,9,0),"")</f>
        <v>Latis</v>
      </c>
    </row>
    <row r="3" spans="1:16" ht="15" customHeight="1">
      <c r="A3" s="118" t="s">
        <v>39121</v>
      </c>
      <c r="B3" s="118" t="str">
        <f>IFERROR(VLOOKUP(D3,DB!A:K,11,0),"")</f>
        <v>R4</v>
      </c>
      <c r="C3" s="119">
        <v>1</v>
      </c>
      <c r="D3" s="120" t="s">
        <v>34987</v>
      </c>
      <c r="E3" s="97" t="s">
        <v>39021</v>
      </c>
      <c r="F3" s="122">
        <v>45964.501388888886</v>
      </c>
      <c r="G3" s="123">
        <f ca="1">IFERROR(NOW()-F3,"")</f>
        <v>0.14899907407379942</v>
      </c>
      <c r="H3" s="122">
        <v>45964.485972222225</v>
      </c>
      <c r="I3" s="118" t="str">
        <f>IFERROR(VLOOKUP(D3,DB!A:F,6,0),"")</f>
        <v>SCECO</v>
      </c>
      <c r="J3" s="118" t="str">
        <f>IFERROR(VLOOKUP(D3,DB!A:G,7,0),"")</f>
        <v>Vandalized</v>
      </c>
      <c r="K3" s="124" t="s">
        <v>39122</v>
      </c>
      <c r="L3" s="120" t="str">
        <f>IFERROR(VLOOKUP(D3,DB!A:I,9,0),"")</f>
        <v>Latis</v>
      </c>
    </row>
    <row r="4" spans="1:16" ht="15" customHeight="1">
      <c r="A4" s="118"/>
      <c r="B4" s="118" t="str">
        <f>IFERROR(VLOOKUP(D4,DB!A:K,11,0),"")</f>
        <v/>
      </c>
      <c r="C4" s="119"/>
      <c r="D4" s="93"/>
      <c r="E4" s="97"/>
      <c r="F4" s="122"/>
      <c r="G4" s="123">
        <f ca="1">IFERROR(NOW()-F4,"")</f>
        <v>45964.65038796296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45964.65038796296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45964.65038796296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45964.65038796296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45964.65038796296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45964.65038796296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45964.65038796296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121"/>
      <c r="F11" s="122"/>
      <c r="G11" s="123">
        <f ca="1">IFERROR(NOW()-F11,"")</f>
        <v>45964.65038796296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45964.65038796296</v>
      </c>
      <c r="H12" s="122"/>
      <c r="I12" s="118" t="str">
        <f>IFERROR(VLOOKUP(D12,DB!A:F,6,0),"")</f>
        <v/>
      </c>
      <c r="J12" s="118" t="str">
        <f>IFERROR(VLOOKUP(D12,DB!A:G,7,0),"")</f>
        <v/>
      </c>
      <c r="K12" s="124"/>
      <c r="L12" s="120" t="str">
        <f>IFERROR(VLOOKUP(D12,DB!A:I,9,0),"")</f>
        <v/>
      </c>
    </row>
    <row r="13" spans="1:16" ht="15" customHeight="1">
      <c r="A13" s="118"/>
      <c r="B13" s="118" t="str">
        <f>IFERROR(VLOOKUP(D13,DB!A:K,11,0),"")</f>
        <v>R4</v>
      </c>
      <c r="C13" s="119"/>
      <c r="D13" s="120" t="s">
        <v>29207</v>
      </c>
      <c r="E13" s="121"/>
      <c r="F13" s="122"/>
      <c r="G13" s="123">
        <f ca="1">IFERROR(NOW()-F13,"")</f>
        <v>45964.65038796296</v>
      </c>
      <c r="H13" s="122"/>
      <c r="I13" s="118" t="str">
        <f>IFERROR(VLOOKUP(D13,DB!A:F,6,0),"")</f>
        <v>SCECO</v>
      </c>
      <c r="J13" s="118" t="str">
        <f>IFERROR(VLOOKUP(D13,DB!A:G,7,0),"")</f>
        <v>Vandalized</v>
      </c>
      <c r="K13" s="124"/>
      <c r="L13" s="120" t="str">
        <f>IFERROR(VLOOKUP(D13,DB!A:I,9,0),"")</f>
        <v>Latis</v>
      </c>
    </row>
    <row r="14" spans="1:16" ht="15" customHeight="1">
      <c r="A14" s="118"/>
      <c r="B14" s="118" t="str">
        <f>IFERROR(VLOOKUP(D14,DB!A:K,11,0),"")</f>
        <v/>
      </c>
      <c r="C14" s="119"/>
      <c r="D14" s="120"/>
      <c r="E14" s="121"/>
      <c r="F14" s="122"/>
      <c r="G14" s="123">
        <f ca="1">IFERROR(NOW()-F14,"")</f>
        <v>45964.65038796296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45964.65038796296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45964.65038796296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45964.65038796296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45964.65038796296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45964.65038796296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45964.65038796296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45964.65038796296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45964.65038796296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45964.65038796296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45964.65038796296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45964.65038796296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45964.65038796296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45964.65038796296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45964.65038796296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45964.65038796296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45964.65038796296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45964.65038796296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45964.65038796296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45964.65038796296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45964.65038796296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45964.65038796296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45964.65038796296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45964.65038796296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45964.65038796296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45964.65038796296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45964.65038796296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45964.65038796296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45964.65038796296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45964.65038796296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45964.65038796296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45964.65038796296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45964.65038796296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45964.65038796296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45964.65038796296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45964.65038796296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45964.65038796296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45964.65038796296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45964.65038796296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45964.65038796296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45964.65038796296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45964.65038796296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45964.65038796296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45964.65038796296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45964.65038796296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45964.65038796296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45964.65038796296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45964.65038796296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45964.65038796296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45964.65038796296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45964.65038796296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45964.65038796296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45964.65038796296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45964.65038796296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45964.65038796296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45964.65038796296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45964.65038796296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45964.65038796296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45964.65038796296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45964.65038796296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45964.65038796296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45964.65038796296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45964.65038796296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45964.65038796296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45964.65038796296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45964.65038796296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45964.65038796296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45964.65038796296</v>
      </c>
      <c r="H81" s="122"/>
      <c r="I81" s="118" t="str">
        <f>IFERROR(VLOOKUP(D81,DB!A:F,6,0),"")</f>
        <v/>
      </c>
      <c r="J81" s="118" t="str">
        <f>IFERROR(VLOOKUP(D81,DB!A:G,7,0),"")</f>
        <v/>
      </c>
      <c r="K81" s="124"/>
      <c r="L81" s="120" t="str">
        <f>IFERROR(VLOOKUP(D81,DB!A:I,9,0),"")</f>
        <v/>
      </c>
    </row>
    <row r="82" spans="1:12" ht="15" customHeight="1">
      <c r="A82" s="125"/>
      <c r="B82" s="125" t="str">
        <f>IFERROR(VLOOKUP(D82,DB!A:K,11,0),"")</f>
        <v/>
      </c>
      <c r="C82" s="126"/>
      <c r="D82" s="127"/>
      <c r="E82" s="128"/>
      <c r="F82" s="129"/>
      <c r="G82" s="130">
        <f ca="1">IFERROR(NOW()-F82,"")</f>
        <v>45964.65038796296</v>
      </c>
      <c r="H82" s="129"/>
      <c r="I82" s="125" t="str">
        <f>IFERROR(VLOOKUP(D82,DB!A:F,6,0),"")</f>
        <v/>
      </c>
      <c r="J82" s="125" t="str">
        <f>IFERROR(VLOOKUP(D82,DB!A:G,7,0),"")</f>
        <v/>
      </c>
      <c r="K82" s="131"/>
      <c r="L82" s="127" t="str">
        <f>IFERROR(VLOOKUP(D82,DB!A:I,9,0),"")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72.818327662032971</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39024</v>
      </c>
      <c r="F3" s="38">
        <v>45926.188877314817</v>
      </c>
      <c r="G3" s="143">
        <f t="shared" ref="G3" ca="1" si="0">IFERROR(NOW()-F3,"")</f>
        <v>38.461510648143303</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39024</v>
      </c>
      <c r="F4" s="152">
        <v>45948.661111111112</v>
      </c>
      <c r="G4" s="153">
        <f ca="1">IFERROR(NOW()-F4,"")</f>
        <v>15.989276851847535</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33552</v>
      </c>
      <c r="E5" s="151" t="s">
        <v>39021</v>
      </c>
      <c r="F5" s="152">
        <v>45964.61383101852</v>
      </c>
      <c r="G5" s="153">
        <f ca="1">IFERROR(NOW()-F5,"")</f>
        <v>3.6556828701577615E-2</v>
      </c>
      <c r="H5" s="152">
        <v>45964.592997685184</v>
      </c>
      <c r="I5" s="151" t="str">
        <f>IFERROR(VLOOKUP(D5,DB!A:F,6,0),"")</f>
        <v>SCECO</v>
      </c>
      <c r="J5" s="151" t="str">
        <f>IFERROR(VLOOKUP(D5,DB!A:G,7,0),"")</f>
        <v>Good</v>
      </c>
      <c r="K5" s="151" t="s">
        <v>39130</v>
      </c>
      <c r="L5" s="151" t="str">
        <f>IFERROR(VLOOKUP(D5,DB!A:I,9,0),"")</f>
        <v>Latis</v>
      </c>
    </row>
    <row r="6" spans="1:13" ht="15">
      <c r="A6" s="151" t="s">
        <v>39129</v>
      </c>
      <c r="B6" s="151" t="str">
        <f>IFERROR(VLOOKUP(D6,DB!A:K,11,0),"")</f>
        <v>R5</v>
      </c>
      <c r="C6" s="151">
        <v>4</v>
      </c>
      <c r="D6" s="151" t="s">
        <v>33427</v>
      </c>
      <c r="E6" s="151" t="s">
        <v>39021</v>
      </c>
      <c r="F6" s="152">
        <v>45964.61383101852</v>
      </c>
      <c r="G6" s="153">
        <f ca="1">IFERROR(NOW()-F6,"")</f>
        <v>3.6556828701577615E-2</v>
      </c>
      <c r="H6" s="152">
        <v>45964.592997685184</v>
      </c>
      <c r="I6" s="151" t="str">
        <f>IFERROR(VLOOKUP(D6,DB!A:F,6,0),"")</f>
        <v>SCECO</v>
      </c>
      <c r="J6" s="151" t="str">
        <f>IFERROR(VLOOKUP(D6,DB!A:G,7,0),"")</f>
        <v>Vandalized</v>
      </c>
      <c r="K6" s="151" t="s">
        <v>39130</v>
      </c>
      <c r="L6" s="151" t="str">
        <f>IFERROR(VLOOKUP(D6,DB!A:I,9,0),"")</f>
        <v>Latis</v>
      </c>
    </row>
    <row r="7" spans="1:13" ht="15">
      <c r="A7" s="151"/>
      <c r="B7" s="151" t="str">
        <f>IFERROR(VLOOKUP(D7,DB!A:K,11,0),"")</f>
        <v/>
      </c>
      <c r="C7" s="151"/>
      <c r="D7" s="151"/>
      <c r="E7" s="151"/>
      <c r="F7" s="152"/>
      <c r="G7" s="153">
        <f ca="1">IFERROR(NOW()-F7,"")</f>
        <v>45964.650387847221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45964.650387847221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45964.65038796296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45964.65038796296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45964.65038796296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45964.65038796296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45964.65038796296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45964.65038796296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45964.65038796296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45964.65038796296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45964.65038796296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45964.65038796296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45964.65038796296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45964.65038796296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45964.65038796296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45964.65038796296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45964.65038796296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45964.65038796296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45964.65038796296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45964.65038796296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45964.65038796296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45964.65038796296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45964.65038796296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45964.65038796296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45964.65038796296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45964.65038796296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45964.65038796296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45964.65038796296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45964.65038796296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45964.65038796296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45964.65038796296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45964.65038796296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45964.65038796296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45964.65038796296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45964.65038796296</v>
      </c>
      <c r="H41" s="152"/>
      <c r="I41" s="151" t="str">
        <f>IFERROR(VLOOKUP(D41,DB!A:F,6,0),"")</f>
        <v/>
      </c>
      <c r="J41" s="151" t="str">
        <f>IFERROR(VLOOKUP(D41,DB!A:G,7,0),"")</f>
        <v/>
      </c>
      <c r="K41" s="151"/>
      <c r="L41" s="151" t="str">
        <f>IFERROR(VLOOKUP(D41,DB!A:I,9,0),"")</f>
        <v/>
      </c>
    </row>
    <row r="42" spans="1:12" ht="15">
      <c r="A42" s="157"/>
      <c r="B42" s="157" t="str">
        <f>IFERROR(VLOOKUP(D42,DB!A:K,11,0),"")</f>
        <v/>
      </c>
      <c r="C42" s="157"/>
      <c r="D42" s="157"/>
      <c r="E42" s="157"/>
      <c r="F42" s="158"/>
      <c r="G42" s="159">
        <f ca="1">IFERROR(NOW()-F42,"")</f>
        <v>45964.65038796296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45964.65038796296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45964.65038796296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45964.65038796296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45964.65038796296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45964.65038796296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45964.65038796296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45964.65038796296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45964.65038796296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45964.65038796296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45964.65038796296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45964.65038796296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45964.65038796296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45964.65038796296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45964.65038796296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45964.65038796296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45964.65038796296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45964.65038796296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45964.65038796296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45964.65038796296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45964.65038796296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45964.65038796296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45964.65038796296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45964.65038796296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45964.65038796296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45964.65038796296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45964.65038796296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45964.65038796296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45964.65038796296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45964.65038796296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45964.65038796296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45964.65038796296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45964.65038796296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45964.65038796296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45964.65038796296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45964.65038796296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45964.65038796296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45964.65038796296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45964.65038796296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45964.65038796296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45964.65038796296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45964.65038796296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45964.65038796296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45964.65038796296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45964.65038796296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45964.65038796296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45964.65038796296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45964.65038796296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45964.65038796296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45964.65038796296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45964.65038796296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45964.65038796296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45964.65038796296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45964.65038796296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45964.65038796296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45964.65038796296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45964.65038796296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45964.65038796296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45964.65038796296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45964.65038796296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45964.65038796296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45964.65038796296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45964.65038796296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45964.65038796296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45964.65038796296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45964.65038796296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45964.65038796296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45964.65038796296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45964.65038796296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45964.65038796296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45964.65038796296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45964.65038796296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45964.65038796296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45964.65038796296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45964.65038796296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45964.65038796296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45964.65038796296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45964.65038796296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45964.65038796296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45964.65038796296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45964.65038796296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45964.65038796296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45964.65038796296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45964.65038796296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45964.65038796296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45964.65038796296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45964.65038796296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45964.65038796296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45964.65038796296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45964.65038796296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45964.65038796296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45964.65038796296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45964.65038796296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45964.65038796296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45964.65038796296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45964.65038796296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45964.65038796296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45964.65038796296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45964.65038796296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45964.65038796296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45964.65038796296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45964.65038796296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45964.65038796296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45964.65038796296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45964.65038796296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45964.65038796296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45964.65038796296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45964.65038796296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45964.65038796296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45964.65038796296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45964.65038796296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45964.65038796296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45964.65038796296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45964.65038796296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45964.65038796296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45964.65038796296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45964.65038796296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45964.65038796296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45964.65038796296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45964.65038796296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45964.65038796296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45964.65038796296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45964.65038796296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45964.65038796296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45964.65038796296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45964.65038796296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45964.65038796296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45964.65038796296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45964.65038796296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45964.65038796296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45964.65038796296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45964.65038796296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45964.65038796296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45964.65038796296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45964.65038796296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45964.65038796296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45964.65038796296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45964.65038796296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45964.65038796296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45964.65038796296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45964.65038796296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45964.65038796296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45964.65038796296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45964.65038796296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45964.65038796296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45964.65038796296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45964.65038796296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45964.65038796296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45964.65038796296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45964.65038796296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45964.65038796296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45964.65038796296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45964.65038796296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45964.65038796296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45964.65038796296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45964.65038796296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45964.65038796296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45964.65038796296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45964.65038796296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45964.65038796296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45964.65038796296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45964.65038796296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45964.65038796296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45964.65038796296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45964.65038796296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45964.65038796296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45964.65038796296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45964.65038796296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45964.65038796296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45964.65038796296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45964.65038796296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45964.65038796296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45964.65038796296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45964.65038796296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45964.65038796296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45964.65038796296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45964.65038796296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45964.65038796296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45964.65038796296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45964.65038796296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45964.65038796296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45964.65038796296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45964.65038796296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45964.65038796296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45964.65038796296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45964.65038796296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45964.65038796296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45964.65038796296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45964.65038796296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45964.65038796296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45964.65038796296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45964.65038796296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45964.65038796296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45964.65038796296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45964.65038796296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45964.65038796296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45964.65038796296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45964.65038796296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45964.65038796296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45964.65038796296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45964.65038796296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45964.65038796296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45964.65038796296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45964.65038796296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45964.65038796296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45964.65038796296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45964.65038796296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45964.65038796296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45964.65038796296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45964.65038796296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45964.65038796296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45964.65038796296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45964.65038796296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45964.65038796296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45964.65038796296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45964.65038796296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45964.65038796296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45964.65038796296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45964.65038796296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45964.65038796296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45964.65038796296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45964.65038796296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45964.65038796296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45964.65038796296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45964.65038796296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45964.65038796296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45964.65038796296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45964.65038796296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45964.65038796296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45964.65038796296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45964.65038796296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45964.65038796296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45964.65038796296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45964.65038796296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45964.65038796296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45964.65038796296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45964.65038796296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45964.65038796296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45964.65038796296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45964.65038796296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45964.65038796296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45964.65038796296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45964.65038796296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45964.65038796296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45964.65038796296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45964.65038796296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45964.65038796296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45964.65038796296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45964.65038796296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45964.65038796296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45964.65038796296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45964.65038796296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45964.65038796296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45964.65038796296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45964.65038796296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45964.65038796296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45964.65038796296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45964.65038796296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45964.65038796296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45964.65038796296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45964.65038796296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45964.65038796296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45964.65038796296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45964.65038796296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45964.65038796296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45964.65038796296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45964.65038796296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45964.65038796296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45964.65038796296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45964.65038796296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45964.65038796296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45964.65038796296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45964.65038796296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45964.65038796296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45964.65038796296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45964.65038796296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45964.65038796296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45964.65038796296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45964.65038796296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45964.65038796296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45964.65038796296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45964.65038796296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45964.65038796296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45964.65038796296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45964.65038796296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45964.65038796296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45964.65038796296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45964.65038796296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45964.65038796296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45964.65038796296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45964.65038796296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45964.65038796296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45964.65038796296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45964.65038796296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45964.65038796296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45964.65038796296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45964.65038796296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45964.65038796296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45964.65038796296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45964.65038796296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45964.65038796296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45964.65038796296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45964.65038796296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45964.65038796296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45964.65038796296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45964.65038796296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45964.65038796296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45964.65038796296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45964.65038796296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45964.65038796296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45964.65038796296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45964.65038796296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45964.65038796296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45964.65038796296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45964.65038796296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45964.65038796296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45964.65038796296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45964.65038796296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45964.65038796296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45964.65038796296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45964.65038796296</v>
      </c>
      <c r="H362" s="158"/>
      <c r="I362" s="157" t="str">
        <f>IFERROR(VLOOKUP(D362,DB!A:F,6,0),"")</f>
        <v/>
      </c>
      <c r="J362" s="157" t="str">
        <f>IFERROR(VLOOKUP(D362,DB!A:G,7,0),"")</f>
        <v/>
      </c>
      <c r="K362" s="157"/>
      <c r="L362" s="157" t="str">
        <f>IFERROR(VLOOKUP(D362,DB!A:I,9,0),"")</f>
        <v/>
      </c>
    </row>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72" ht="15"/>
    <row r="473" ht="15"/>
    <row r="475" ht="15"/>
    <row r="476" ht="15"/>
    <row r="477" ht="15"/>
    <row r="478" ht="15"/>
    <row r="480" ht="15"/>
    <row r="481" ht="15"/>
    <row r="488" ht="15"/>
    <row r="489" ht="15"/>
    <row r="490" ht="15"/>
    <row r="491" ht="15"/>
    <row r="492" ht="15"/>
    <row r="493" ht="15"/>
    <row r="496" ht="15"/>
    <row r="497" ht="15"/>
    <row r="498" ht="15"/>
    <row r="499" ht="15"/>
    <row r="500" ht="15"/>
    <row r="501" ht="15"/>
    <row r="502" ht="15"/>
    <row r="503" ht="15"/>
    <row r="504" ht="15"/>
    <row r="505" ht="15"/>
    <row r="506" ht="15"/>
    <row r="507"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3" ht="15"/>
    <row r="564" ht="15"/>
    <row r="601" ht="15"/>
    <row r="602" ht="15"/>
    <row r="603" ht="15"/>
    <row r="604" ht="15"/>
    <row r="605" ht="15"/>
    <row r="606" ht="15"/>
    <row r="607" ht="15"/>
    <row r="608" ht="15"/>
    <row r="609" ht="15"/>
    <row r="610"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693"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9" ht="15"/>
    <row r="730" ht="15"/>
    <row r="900" ht="15"/>
    <row r="901" ht="15"/>
    <row r="902" ht="15"/>
    <row r="903" ht="15"/>
    <row r="904" ht="15"/>
    <row r="905" ht="15"/>
    <row r="911" ht="15"/>
    <row r="912" ht="15"/>
    <row r="913" ht="15"/>
    <row r="914" ht="15"/>
    <row r="915" ht="15"/>
    <row r="916" ht="15"/>
    <row r="917"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5" ht="15"/>
    <row r="976" ht="15"/>
    <row r="978" ht="15"/>
    <row r="979" ht="15"/>
    <row r="980" ht="15"/>
    <row r="981" ht="15"/>
    <row r="982" ht="15"/>
    <row r="983" ht="15"/>
    <row r="984" ht="15"/>
    <row r="986" ht="15"/>
    <row r="987" ht="15"/>
    <row r="988"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4" ht="15"/>
    <row r="1065" ht="15"/>
    <row r="1066" ht="15"/>
    <row r="1067" ht="15"/>
    <row r="1068" ht="15"/>
    <row r="1069" ht="15"/>
    <row r="1070" ht="15"/>
    <row r="1072" ht="15"/>
    <row r="1073" ht="15"/>
    <row r="1074" ht="15"/>
    <row r="1075" ht="15"/>
    <row r="1076" ht="15"/>
    <row r="1077" ht="15"/>
    <row r="1078" ht="15"/>
    <row r="1079" ht="15"/>
    <row r="1080" ht="15"/>
    <row r="1081" ht="15"/>
    <row r="1082" ht="15"/>
    <row r="1083"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6" ht="15"/>
    <row r="1107" ht="15"/>
    <row r="1108" ht="15"/>
    <row r="1109" ht="15"/>
    <row r="1110" ht="15"/>
    <row r="1111" ht="15"/>
    <row r="1112" ht="15"/>
    <row r="1113" ht="15"/>
    <row r="1114" ht="15"/>
    <row r="1115" ht="15"/>
    <row r="1123" ht="15"/>
    <row r="1124" ht="15"/>
    <row r="1127" ht="15"/>
    <row r="1128" ht="15"/>
    <row r="1129" ht="15"/>
    <row r="1130" ht="15"/>
    <row r="1131" ht="15"/>
    <row r="1132" ht="15"/>
    <row r="1133" ht="15"/>
    <row r="1134" ht="15"/>
    <row r="1137" ht="15"/>
    <row r="1138" ht="15"/>
    <row r="1139" ht="15"/>
    <row r="1140" ht="15"/>
    <row r="1141" ht="15"/>
    <row r="1142" ht="15"/>
    <row r="1143" ht="15"/>
    <row r="1144" ht="15"/>
    <row r="1145" ht="15"/>
    <row r="1146" ht="15"/>
    <row r="1147" ht="15"/>
    <row r="1148" ht="15"/>
    <row r="1150" ht="15"/>
    <row r="1151" ht="15"/>
    <row r="1152" ht="15"/>
    <row r="1155" ht="15"/>
    <row r="1157" ht="15"/>
    <row r="1159" ht="15"/>
    <row r="1162" ht="15"/>
    <row r="1163" ht="15"/>
    <row r="1164" ht="15"/>
    <row r="1166" ht="15"/>
    <row r="1168" ht="15"/>
    <row r="1169" ht="15"/>
    <row r="1170" ht="15"/>
    <row r="1171" ht="15"/>
    <row r="1172" ht="15"/>
    <row r="1174" ht="15"/>
    <row r="1175" ht="15"/>
    <row r="1176" ht="15"/>
    <row r="1177" ht="15"/>
    <row r="1179" ht="15"/>
    <row r="1181" ht="15"/>
    <row r="1182" ht="15"/>
    <row r="1184" ht="15"/>
    <row r="1185" ht="15"/>
    <row r="1186" ht="15"/>
    <row r="1187" ht="15"/>
    <row r="1189" ht="15"/>
    <row r="1191" ht="15"/>
    <row r="1192" ht="15"/>
    <row r="1193" ht="15"/>
    <row r="1194" ht="15"/>
    <row r="1196" ht="15"/>
    <row r="1197" ht="15"/>
    <row r="1198" ht="15"/>
    <row r="1199" ht="15"/>
    <row r="1200" ht="15"/>
    <row r="1201" ht="15"/>
    <row r="1202" ht="15"/>
    <row r="1205" ht="15"/>
    <row r="1207" ht="15"/>
    <row r="1208" ht="15"/>
    <row r="1209" ht="15"/>
    <row r="1210" ht="15"/>
    <row r="1211" ht="15"/>
    <row r="1212" ht="15"/>
    <row r="1213" ht="15"/>
    <row r="1214" ht="15"/>
    <row r="1217" ht="15"/>
    <row r="1218" ht="15"/>
    <row r="1220" ht="15"/>
    <row r="1222" ht="15"/>
    <row r="1223" ht="15"/>
    <row r="1224" ht="15"/>
    <row r="1225" ht="15"/>
    <row r="1226" ht="15"/>
    <row r="1230" ht="15"/>
    <row r="1231" ht="15"/>
    <row r="1233" ht="15"/>
    <row r="1234" ht="15"/>
    <row r="1237" ht="15"/>
    <row r="1238" ht="15"/>
    <row r="1242" ht="15"/>
    <row r="1249" ht="15"/>
    <row r="1251" ht="15"/>
    <row r="1252" ht="15"/>
    <row r="1253" ht="15"/>
    <row r="1260" ht="15"/>
    <row r="1261" ht="15"/>
    <row r="1262" ht="15"/>
    <row r="1263" ht="15"/>
    <row r="1265" ht="15"/>
  </sheetData>
  <dataValidations count="2">
    <dataValidation allowBlank="1" showInputMessage="1" showErrorMessage="1" sqref="E1" xr:uid="{920C6338-E771-4DAE-8C89-92A9093EA4DE}"/>
    <dataValidation type="list" allowBlank="1" showInputMessage="1" showErrorMessage="1" sqref="E10:E362 E2:E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5" sqref="K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39131</v>
      </c>
      <c r="B2" s="169" t="str">
        <f>IFERROR(VLOOKUP(D2,DB!A:K,11,0),"")</f>
        <v>R6</v>
      </c>
      <c r="C2" s="170">
        <v>1</v>
      </c>
      <c r="D2" s="169" t="s">
        <v>29382</v>
      </c>
      <c r="E2" s="102" t="s">
        <v>39021</v>
      </c>
      <c r="F2" s="171">
        <v>45964.581122685187</v>
      </c>
      <c r="G2" s="115">
        <f t="shared" ref="G2:G13" ca="1" si="0">IFERROR(NOW()-F2,"-")</f>
        <v>6.9265162033843808E-2</v>
      </c>
      <c r="H2" s="171">
        <v>45964.575462962966</v>
      </c>
      <c r="I2" s="169" t="str">
        <f>IFERROR(VLOOKUP(D2,DB!A:F,6,0),"")</f>
        <v>SCECO</v>
      </c>
      <c r="J2" s="169" t="str">
        <f>IFERROR(VLOOKUP(D2,DB!A:G,7,0),"")</f>
        <v>Dead</v>
      </c>
      <c r="K2" s="172" t="s">
        <v>39132</v>
      </c>
      <c r="L2" s="173" t="str">
        <f>IFERROR(VLOOKUP(D2,DB!A:I,9,0),"")</f>
        <v>Latis</v>
      </c>
    </row>
    <row r="3" spans="1:16383" ht="31.5" customHeight="1">
      <c r="A3" s="168"/>
      <c r="B3" s="169" t="str">
        <f>IFERROR(VLOOKUP(D3,DB!A:K,11,0),"")</f>
        <v/>
      </c>
      <c r="C3" s="170"/>
      <c r="D3" s="169"/>
      <c r="E3" s="102"/>
      <c r="F3" s="171"/>
      <c r="G3" s="115">
        <f t="shared" ca="1" si="0"/>
        <v>45964.650387847221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45964.650387847221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45964.650387847221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45964.650387847221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45964.650387847221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45964.650387847221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45964.650387847221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45964.650387847221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45964.650387847221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45964.650387847221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45964.650387847221</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45964.650387847221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45964.650387847221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45964.650387847221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45964.650387847221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45964.650387847221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45964.650387847221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45964.650387847221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45964.650387847221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45964.650387847221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45964.650387847221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45964.650387847221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45964.650387847221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45964.650387847221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45964.650387847221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45964.650387847221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45964.650387847221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45964.650387847221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45964.650387847221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45964.650387847221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45964.650387847221</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2025-11-03T12:37:30Z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