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98" documentId="120_S{2AC9BD13-BADA-5192-A53E-5A8FF88502F6}" xr6:coauthVersionLast="47" xr6:coauthVersionMax="47" xr10:uidLastSave="{E344BB58-A4F7-43FB-AC28-7A9F2B84ADA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5" l="1"/>
  <c r="J8" i="5"/>
  <c r="I8" i="5"/>
  <c r="G8" i="5"/>
  <c r="B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<sst xmlns="http://schemas.openxmlformats.org/spreadsheetml/2006/main" count="181539" uniqueCount="39145">
  <si>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</si>
  <si>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</si>
  <si>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</si>
  <si>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</si>
  <si>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</si>
  <si>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</si>
  <si>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</si>
  <si>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</si>
  <si>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</si>
  <si>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</si>
  <si>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</si>
  <si>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</si>
  <si>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</si>
  <si>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</si>
  <si>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</si>
  <si>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</si>
  <si>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</si>
  <si>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</si>
  <si>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</si>
  <si>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</si>
  <si>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</si>
  <si>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</si>
  <si>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</si>
  <si>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</si>
  <si>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</si>
  <si>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</si>
  <si>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</si>
  <si>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</si>
  <si>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</si>
  <si>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</si>
  <si>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</si>
  <si>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</si>
  <si>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</si>
  <si>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</si>
  <si>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</si>
  <si>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</si>
  <si>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</si>
  <si>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</si>
  <si>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</si>
  <si>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</si>
  <si>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</si>
  <si>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</si>
  <si>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</si>
  <si>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</si>
  <si>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</si>
  <si>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</si>
  <si>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</si>
  <si>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</si>
  <si>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</si>
  <si>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</si>
  <si>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</si>
  <si>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</si>
  <si>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</si>
  <si>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</si>
  <si>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</si>
  <si>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</si>
  <si>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</si>
  <si>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</si>
  <si>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</si>
  <si>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</si>
  <si>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</si>
  <si>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</si>
  <si>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</si>
  <si>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</si>
  <si>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</si>
  <si>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</si>
  <si>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</si>
  <si>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</si>
  <si>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</si>
  <si>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</si>
  <si>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</si>
  <si>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</si>
  <si>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</si>
  <si>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</si>
  <si>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</si>
  <si>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</si>
  <si>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</si>
  <si>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</si>
  <si>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</si>
  <si>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</si>
  <si>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</si>
  <si>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</si>
  <si>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</si>
  <si>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</si>
  <si>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</si>
  <si>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</si>
  <si>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</si>
  <si>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</si>
  <si>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</si>
  <si>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</si>
  <si>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</si>
  <si>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</si>
  <si>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</si>
  <si>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</si>
  <si>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</si>
  <si>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</si>
  <si>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</si>
  <si>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</si>
  <si>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</si>
  <si>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</si>
  <si>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</si>
  <si>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</si>
  <si>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</si>
  <si>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</si>
  <si>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</si>
  <si>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</si>
  <si>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</si>
  <si>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</si>
  <si>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</si>
  <si>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</si>
  <si>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</si>
  <si>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</si>
  <si>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</si>
  <si>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</si>
  <si>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</si>
  <si>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</si>
  <si>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</si>
  <si>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</si>
  <si>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</si>
  <si>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</si>
  <si>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</si>
  <si>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</si>
  <si>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</si>
  <si>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</si>
  <si>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</si>
  <si>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</si>
  <si>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</si>
  <si>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</si>
  <si>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</si>
  <si>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</si>
  <si>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</si>
  <si>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</si>
  <si>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</si>
  <si>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</si>
  <si>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</si>
  <si>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</si>
  <si>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</si>
  <si>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</si>
  <si>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</si>
  <si>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</si>
  <si>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</si>
  <si>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</si>
  <si>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</si>
  <si>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</si>
  <si>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</si>
  <si>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</si>
  <si>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</si>
  <si>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</si>
  <si>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</si>
  <si>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</si>
  <si>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</si>
  <si>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</si>
  <si>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</si>
  <si>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</si>
  <si>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</si>
  <si>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</si>
  <si>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</si>
  <si>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</si>
  <si>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</si>
  <si>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</si>
  <si>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</si>
  <si>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</si>
  <si>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</si>
  <si>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</si>
  <si>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</si>
  <si>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</si>
  <si>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</si>
  <si>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</si>
  <si>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</si>
  <si>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</si>
  <si>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</si>
  <si>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</si>
  <si>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</si>
  <si>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</si>
  <si>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</si>
  <si>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</si>
  <si>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</si>
  <si>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</si>
  <si>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</si>
  <si>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</si>
  <si>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</si>
  <si>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</si>
  <si>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</si>
  <si>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</si>
  <si>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</si>
  <si>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</si>
  <si>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</si>
  <si>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</si>
  <si>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</si>
  <si>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</si>
  <si>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</si>
  <si>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</si>
  <si>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</si>
  <si>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</si>
  <si>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</si>
  <si>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</si>
  <si>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</si>
  <si>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</si>
  <si>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</si>
  <si>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</si>
  <si>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</si>
  <si>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</si>
  <si>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</si>
  <si>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</si>
  <si>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</si>
  <si>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</si>
  <si>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</si>
  <si>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</si>
  <si>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</si>
  <si>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</si>
  <si>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</si>
  <si>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</si>
  <si>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</si>
  <si>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</si>
  <si>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</si>
  <si>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</si>
  <si>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</si>
  <si>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</si>
  <si>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</si>
  <si>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</si>
  <si>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</si>
  <si>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</si>
  <si>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</si>
  <si>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</si>
  <si>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</si>
  <si>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</si>
  <si>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</si>
  <si>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</si>
  <si>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</si>
  <si>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</si>
  <si>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</si>
  <si>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</si>
  <si>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</si>
  <si>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</si>
  <si>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</si>
  <si>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</si>
  <si>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</si>
  <si>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</si>
  <si>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</si>
  <si>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</si>
  <si>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</si>
  <si>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</si>
  <si>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</si>
  <si>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</si>
  <si>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</si>
  <si>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</si>
  <si>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</si>
  <si>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</si>
  <si>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</si>
  <si>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</si>
  <si>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</si>
  <si>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</si>
  <si>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</si>
  <si>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</si>
  <si>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</si>
  <si>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</si>
  <si>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</si>
  <si>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</si>
  <si>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</si>
  <si>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</si>
  <si>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</si>
  <si>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</si>
  <si>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</si>
  <si>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</si>
  <si>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</si>
  <si>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</si>
  <si>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</si>
  <si>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</si>
  <si>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</si>
  <si>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</si>
  <si>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</si>
  <si>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</si>
  <si>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</si>
  <si>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</si>
  <si>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</si>
  <si>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</si>
  <si>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</si>
  <si>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</si>
  <si>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</si>
  <si>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</si>
  <si>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</si>
  <si>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</si>
  <si>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</si>
  <si>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</si>
  <si>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</si>
  <si>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</si>
  <si>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</si>
  <si>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</si>
  <si>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</si>
  <si>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</si>
  <si>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</si>
  <si>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</si>
  <si>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</si>
  <si>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</si>
  <si>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</si>
  <si>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</si>
  <si>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</si>
  <si>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</si>
  <si>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</si>
  <si>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</si>
  <si>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</si>
  <si>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</si>
  <si>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</si>
  <si>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</si>
  <si>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</si>
  <si>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</si>
  <si>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</si>
  <si>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</si>
  <si>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</si>
  <si>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</si>
  <si>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</si>
  <si>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</si>
  <si>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</si>
  <si>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</si>
  <si>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</si>
  <si>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</si>
  <si>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</si>
  <si>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</si>
  <si>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</si>
  <si>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</si>
  <si>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</si>
  <si>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</si>
  <si>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</si>
  <si>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</si>
  <si>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</si>
  <si>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</si>
  <si>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</si>
  <si>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</si>
  <si>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</si>
  <si>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</si>
  <si>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</si>
  <si>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</si>
  <si>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</si>
  <si>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</si>
  <si>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</si>
  <si>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</si>
  <si>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</si>
  <si>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</si>
  <si>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</si>
  <si>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</si>
  <si>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</si>
  <si>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</si>
  <si>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</si>
  <si>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</si>
  <si>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</si>
  <si>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</si>
  <si>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</si>
  <si>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</si>
  <si>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</si>
  <si>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</si>
  <si>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</si>
  <si>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</si>
  <si>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</si>
  <si>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</si>
  <si>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</si>
  <si>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</si>
  <si>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</si>
  <si>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</si>
  <si>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</si>
  <si>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</si>
  <si>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</si>
  <si>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</si>
  <si>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</si>
  <si>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</si>
  <si>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</si>
  <si>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</si>
  <si>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</si>
  <si>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</si>
  <si>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</si>
  <si>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</si>
  <si>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</si>
  <si>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</si>
  <si>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</si>
  <si>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</si>
  <si>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</si>
  <si>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</si>
  <si>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</si>
  <si>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</si>
  <si>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</si>
  <si>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</si>
  <si>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</si>
  <si>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</si>
  <si>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</si>
  <si>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</si>
  <si>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</si>
  <si>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</si>
  <si>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</si>
  <si>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</si>
  <si>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</si>
  <si>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</si>
  <si>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</si>
  <si>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</si>
  <si>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</si>
  <si>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</si>
  <si>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</si>
  <si>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</si>
  <si>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</si>
  <si>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</si>
  <si>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</si>
  <si>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</si>
  <si>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</si>
  <si>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</si>
  <si>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</si>
  <si>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</si>
  <si>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</si>
  <si>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</si>
  <si>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</si>
  <si>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</si>
  <si>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</si>
  <si>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</si>
  <si>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</si>
  <si>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</si>
  <si>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</si>
  <si>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</si>
  <si>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</si>
  <si>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</si>
  <si>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</si>
  <si>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</si>
  <si>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</si>
  <si>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</si>
  <si>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</si>
  <si>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</si>
  <si>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</si>
  <si>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</si>
  <si>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</si>
  <si>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</si>
  <si>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</si>
  <si>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</si>
  <si>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</si>
  <si>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</si>
  <si>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</si>
  <si>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</si>
  <si>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</si>
  <si>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</si>
  <si>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</si>
  <si>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</si>
  <si>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</si>
  <si>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</si>
  <si>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</si>
  <si>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</si>
  <si>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</si>
  <si>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</si>
  <si>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</si>
  <si>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</si>
  <si>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</si>
  <si>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</si>
  <si>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</si>
  <si>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</si>
  <si>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</si>
  <si>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</si>
  <si>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</si>
  <si>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</si>
  <si>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</si>
  <si>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</si>
  <si>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</si>
  <si>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</si>
  <si>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</si>
  <si>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</si>
  <si>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</si>
  <si>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</si>
  <si>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</si>
  <si>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</si>
  <si>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</si>
  <si>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</si>
  <si>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</si>
  <si>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</si>
  <si>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</si>
  <si>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</si>
  <si>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</si>
  <si>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</si>
  <si>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</si>
  <si>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</si>
  <si>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</si>
  <si>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</si>
  <si>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</si>
  <si>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</si>
  <si>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</si>
  <si>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</si>
  <si>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</si>
  <si>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</si>
  <si>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</si>
  <si>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</si>
  <si>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</si>
  <si>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</si>
  <si>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</si>
  <si>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</si>
  <si>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</si>
  <si>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</si>
  <si>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</si>
  <si>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</si>
  <si>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</si>
  <si>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</si>
  <si>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</si>
  <si>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</si>
  <si>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</si>
  <si>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</si>
  <si>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</si>
  <si>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</si>
  <si>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</si>
  <si>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</si>
  <si>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</si>
  <si>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</si>
  <si>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</si>
  <si>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</si>
  <si>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</si>
  <si>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</si>
  <si>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</si>
  <si>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</si>
  <si>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</si>
  <si>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</si>
  <si>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</si>
  <si>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</si>
  <si>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</si>
  <si>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</si>
  <si>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</si>
  <si>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</si>
  <si>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</si>
  <si>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</si>
  <si>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</si>
  <si>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</si>
  <si>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</si>
  <si>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</si>
  <si>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</si>
  <si>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</si>
  <si>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</si>
  <si>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</si>
  <si>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</si>
  <si>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</si>
  <si>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</si>
  <si>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</si>
  <si>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</si>
  <si>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</si>
  <si>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</si>
  <si>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</si>
  <si>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</si>
  <si>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</si>
  <si>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</si>
  <si>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</si>
  <si>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</si>
  <si>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</si>
  <si>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</si>
  <si>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</si>
  <si>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</si>
  <si>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</si>
  <si>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</si>
  <si>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</si>
  <si>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</si>
  <si>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</si>
  <si>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</si>
  <si>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</si>
  <si>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</si>
  <si>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</si>
  <si>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</si>
  <si>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</si>
  <si>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</si>
  <si>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</si>
  <si>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</si>
  <si>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</si>
  <si>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</si>
  <si>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</si>
  <si>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</si>
  <si>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</si>
  <si>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</si>
  <si>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</si>
  <si>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</si>
  <si>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</si>
  <si>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</si>
  <si>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</si>
  <si>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</si>
  <si>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</si>
  <si>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</si>
  <si>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</si>
  <si>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</si>
  <si>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</si>
  <si>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</si>
  <si>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</si>
  <si>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</si>
  <si>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</si>
  <si>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</si>
  <si>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</si>
  <si>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</si>
  <si>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</si>
  <si>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</si>
  <si>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</si>
  <si>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</si>
  <si>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</si>
  <si>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</si>
  <si>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</si>
  <si>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</si>
  <si>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</si>
  <si>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</si>
  <si>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</si>
  <si>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</si>
  <si>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</si>
  <si>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</si>
  <si>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</si>
  <si>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</si>
  <si>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</si>
  <si>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</si>
  <si>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</si>
  <si>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</si>
  <si>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</si>
  <si>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</si>
  <si>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</si>
  <si>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</si>
  <si>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</si>
  <si>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</si>
  <si>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</si>
  <si>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</si>
  <si>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</si>
  <si>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</si>
  <si>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</si>
  <si>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</si>
  <si>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</si>
  <si>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</si>
  <si>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</si>
  <si>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</si>
  <si>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</si>
  <si>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</si>
  <si>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</si>
  <si>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</si>
  <si>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</si>
  <si>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</si>
  <si>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</si>
  <si>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</si>
  <si>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</si>
  <si>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</si>
  <si>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</si>
  <si>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</si>
  <si>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</si>
  <si>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</si>
  <si>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</si>
  <si>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</si>
  <si>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</si>
  <si>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</si>
  <si>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</si>
  <si>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</si>
  <si>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</si>
  <si>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</si>
  <si>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</si>
  <si>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</si>
  <si>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</si>
  <si>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</si>
  <si>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</si>
  <si>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</si>
  <si>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</si>
  <si>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</si>
  <si>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</si>
  <si>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</si>
  <si>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</si>
  <si>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</si>
  <si>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</si>
  <si>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</si>
  <si>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</si>
  <si>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</si>
  <si>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</si>
  <si>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</si>
  <si>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</si>
  <si>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</si>
  <si>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</si>
  <si>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</si>
  <si>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</si>
  <si>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</si>
  <si>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</si>
  <si>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</si>
  <si>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</si>
  <si>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</si>
  <si>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</si>
  <si>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</si>
  <si>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</si>
  <si>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</si>
  <si>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</si>
  <si>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</si>
  <si>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</si>
  <si>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</si>
  <si>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</si>
  <si>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</si>
  <si>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</si>
  <si>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</si>
  <si>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</si>
  <si>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</si>
  <si>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</si>
  <si>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</si>
  <si>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</si>
  <si>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</si>
  <si>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</si>
  <si>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</si>
  <si>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</si>
  <si>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</si>
  <si>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</si>
  <si>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</si>
  <si>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</si>
  <si>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</si>
  <si>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</si>
  <si>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</si>
  <si>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</si>
  <si>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</si>
  <si>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</si>
  <si>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</si>
  <si>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</si>
  <si>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</si>
  <si>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</si>
  <si>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</si>
  <si>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</si>
  <si>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</si>
  <si>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</si>
  <si>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</si>
  <si>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</si>
  <si>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</si>
  <si>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</si>
  <si>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</si>
  <si>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</si>
  <si>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</si>
  <si>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</si>
  <si>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</si>
  <si>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</si>
  <si>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</si>
  <si>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</si>
  <si>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</si>
  <si>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</si>
  <si>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</si>
  <si>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</si>
  <si>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</si>
  <si>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</si>
  <si>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</si>
  <si>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</si>
  <si>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</si>
  <si>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</si>
  <si>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</si>
  <si>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</si>
  <si>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</si>
  <si>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</si>
  <si>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</si>
  <si>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</si>
  <si>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</si>
  <si>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</si>
  <si>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</si>
  <si>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</si>
  <si>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</si>
  <si>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</si>
  <si>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</si>
  <si>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</si>
  <si>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</si>
  <si>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</si>
  <si>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</si>
  <si>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</si>
  <si>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</si>
  <si>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</si>
  <si>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</si>
  <si>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</si>
  <si>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</si>
  <si>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</si>
  <si>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</si>
  <si>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</si>
  <si>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</si>
  <si>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</si>
  <si>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</si>
  <si>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</si>
  <si>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</si>
  <si>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</si>
  <si>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</si>
  <si>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</si>
  <si>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</si>
  <si>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</si>
  <si>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</si>
  <si>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</si>
  <si>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</si>
  <si>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</si>
  <si>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</si>
  <si>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</si>
  <si>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</si>
  <si>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</si>
  <si>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</si>
  <si>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</si>
  <si>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</si>
  <si>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</si>
  <si>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</si>
  <si>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</si>
  <si>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</si>
  <si>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</si>
  <si>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</si>
  <si>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</si>
  <si>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</si>
  <si>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</si>
  <si>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</si>
  <si>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</si>
  <si>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</si>
  <si>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</si>
  <si>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</si>
  <si>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</si>
  <si>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</si>
  <si>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</si>
  <si>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</si>
  <si>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</si>
  <si>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</si>
  <si>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</si>
  <si>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</si>
  <si>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</si>
  <si>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</si>
  <si>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</si>
  <si>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</si>
  <si>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</si>
  <si>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</si>
  <si>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</si>
  <si>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</si>
  <si>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</si>
  <si>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</si>
  <si>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</si>
  <si>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</si>
  <si>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</si>
  <si>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</si>
  <si>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</si>
  <si>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</si>
  <si>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</si>
  <si>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</si>
  <si>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</si>
  <si>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</si>
  <si>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</si>
  <si>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</si>
  <si>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</si>
  <si>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</si>
  <si>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</si>
  <si>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</si>
  <si>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</si>
  <si>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</si>
  <si>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</si>
  <si>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</si>
  <si>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</si>
  <si>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</si>
  <si>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</si>
  <si>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</si>
  <si>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</si>
  <si>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</si>
  <si>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</si>
  <si>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</si>
  <si>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</si>
  <si>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</si>
  <si>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</si>
  <si>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</si>
  <si>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</si>
  <si>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</si>
  <si>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</si>
  <si>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</si>
  <si>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</si>
  <si>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</si>
  <si>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</si>
  <si>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</si>
  <si>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</si>
  <si>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</si>
  <si>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</si>
  <si>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</si>
  <si>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</si>
  <si>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</si>
  <si>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</si>
  <si>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</si>
  <si>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</si>
  <si>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</si>
  <si>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</si>
  <si>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</si>
  <si>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</si>
  <si>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</si>
  <si>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</si>
  <si>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</si>
  <si>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</si>
  <si>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</si>
  <si>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</si>
  <si>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</si>
  <si>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</si>
  <si>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</si>
  <si>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</si>
  <si>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</si>
  <si>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</si>
  <si>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</si>
  <si>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</si>
  <si>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</si>
  <si>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</si>
  <si>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</si>
  <si>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</si>
  <si>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</si>
  <si>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</si>
  <si>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</si>
  <si>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</si>
  <si>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</si>
  <si>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</si>
  <si>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</si>
  <si>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</si>
  <si>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</si>
  <si>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</si>
  <si>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</si>
  <si>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</si>
  <si>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</si>
  <si>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</si>
  <si>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</si>
  <si>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</si>
  <si>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</si>
  <si>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</si>
  <si>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</si>
  <si>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</si>
  <si>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</si>
  <si>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</si>
  <si>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</si>
  <si>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</si>
  <si>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</si>
  <si>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</si>
  <si>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</si>
  <si>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</si>
  <si>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</si>
  <si>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</si>
  <si>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</si>
  <si>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</si>
  <si>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</si>
  <si>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</si>
  <si>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</si>
  <si>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</si>
  <si>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</si>
  <si>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</si>
  <si>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</si>
  <si>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</si>
  <si>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</si>
  <si>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</si>
  <si>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</si>
  <si>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</si>
  <si>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</si>
  <si>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</si>
  <si>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</si>
  <si>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</si>
  <si>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</si>
  <si>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</si>
  <si>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</si>
  <si>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</si>
  <si>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</si>
  <si>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</si>
  <si>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</si>
  <si>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</si>
  <si>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</si>
  <si>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</si>
  <si>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</si>
  <si>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</si>
  <si>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</si>
  <si>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</si>
  <si>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</si>
  <si>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</si>
  <si>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</si>
  <si>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</si>
  <si>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</si>
  <si>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</si>
  <si>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</si>
  <si>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</si>
  <si>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</si>
  <si>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</si>
  <si>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</si>
  <si>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</si>
  <si>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</si>
  <si>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</si>
  <si>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</si>
  <si>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</si>
  <si>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</si>
  <si>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</si>
  <si>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</si>
  <si>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</si>
  <si>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</si>
  <si>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</si>
  <si>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</si>
  <si>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</si>
  <si>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</si>
  <si>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</si>
  <si>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</si>
  <si>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</si>
  <si>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</si>
  <si>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</si>
  <si>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</si>
  <si>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</si>
  <si>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</si>
  <si>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</si>
  <si>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</si>
  <si>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</si>
  <si>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</si>
  <si>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</si>
  <si>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</si>
  <si>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</si>
  <si>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</si>
  <si>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</si>
  <si>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</si>
  <si>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</si>
  <si>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</si>
  <si>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</si>
  <si>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</si>
  <si>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</si>
  <si>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</si>
  <si>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</si>
  <si>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</si>
  <si>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</si>
  <si>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</si>
  <si>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</si>
  <si>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</si>
  <si>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</si>
  <si>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</si>
  <si>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</si>
  <si>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</si>
  <si>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</si>
  <si>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</si>
  <si>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</si>
  <si>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</si>
  <si>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</si>
  <si>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</si>
  <si>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</si>
  <si>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</si>
  <si>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</si>
  <si>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</si>
  <si>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</si>
  <si>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</si>
  <si>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</si>
  <si>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</si>
  <si>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</si>
  <si>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</si>
  <si>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</si>
  <si>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</si>
  <si>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</si>
  <si>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</si>
  <si>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</si>
  <si>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</si>
  <si>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</si>
  <si>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</si>
  <si>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</si>
  <si>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</si>
  <si>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</si>
  <si>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</si>
  <si>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</si>
  <si>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</si>
  <si>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</si>
  <si>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</si>
  <si>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</si>
  <si>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</si>
  <si>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</si>
  <si>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</si>
  <si>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</si>
  <si>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</si>
  <si>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</si>
  <si>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</si>
  <si>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</si>
  <si>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</si>
  <si>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</si>
  <si>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</si>
  <si>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</si>
  <si>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</si>
  <si>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</si>
  <si>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</si>
  <si>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</si>
  <si>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</si>
  <si>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</si>
  <si>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</si>
  <si>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</si>
  <si>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</si>
  <si>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</si>
  <si>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</si>
  <si>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</si>
  <si>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</si>
  <si>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</si>
  <si>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</si>
  <si>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</si>
  <si>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</si>
  <si>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</si>
  <si>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</si>
  <si>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</si>
  <si>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</si>
  <si>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</si>
  <si>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</si>
  <si>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</si>
  <si>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</si>
  <si>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</si>
  <si>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</si>
  <si>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</si>
  <si>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</si>
  <si>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</si>
  <si>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</si>
  <si>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</si>
  <si>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</si>
  <si>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</si>
  <si>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</si>
  <si>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</si>
  <si>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</si>
  <si>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</si>
  <si>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</si>
  <si>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</si>
  <si>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</si>
  <si>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</si>
  <si>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</si>
  <si>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</si>
  <si>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</si>
  <si>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</si>
  <si>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</si>
  <si>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</si>
  <si>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</si>
  <si>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</si>
  <si>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</si>
  <si>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</si>
  <si>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</si>
  <si>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</si>
  <si>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</si>
  <si>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</si>
  <si>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</si>
  <si>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</si>
  <si>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</si>
  <si>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</si>
  <si>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</si>
  <si>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</si>
  <si>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</si>
  <si>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</si>
  <si>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</si>
  <si>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</si>
  <si>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</si>
  <si>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</si>
  <si>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</si>
  <si>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</si>
  <si>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</si>
  <si>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</si>
  <si>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</si>
  <si>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</si>
  <si>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</si>
  <si>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</si>
  <si>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</si>
  <si>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</si>
  <si>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</si>
  <si>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</si>
  <si>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</si>
  <si>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</si>
  <si>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</si>
  <si>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</si>
  <si>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</si>
  <si>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</si>
  <si>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</si>
  <si>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</si>
  <si>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</si>
  <si>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</si>
  <si>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</si>
  <si>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</si>
  <si>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</si>
  <si>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</si>
  <si>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</si>
  <si>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</si>
  <si>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</si>
  <si>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</si>
  <si>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</si>
  <si>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</si>
  <si>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</si>
  <si>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</si>
  <si>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</si>
  <si>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</si>
  <si>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</si>
  <si>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</si>
  <si>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</si>
  <si>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</si>
  <si>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</si>
  <si>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</si>
  <si>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</si>
  <si>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</si>
  <si>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</si>
  <si>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</si>
  <si>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</si>
  <si>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</si>
  <si>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</si>
  <si>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</si>
  <si>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</si>
  <si>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</si>
  <si>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</si>
  <si>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</si>
  <si>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</si>
  <si>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</si>
  <si>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</si>
  <si>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</si>
  <si>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</si>
  <si>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</si>
  <si>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</si>
  <si>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</si>
  <si>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</si>
  <si>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</si>
  <si>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</si>
  <si>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</si>
  <si>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</si>
  <si>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</si>
  <si>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</si>
  <si>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</si>
  <si>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</si>
  <si>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</si>
  <si>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</si>
  <si>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</si>
  <si>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</si>
  <si>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</si>
  <si>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</si>
  <si>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</si>
  <si>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</si>
  <si>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</si>
  <si>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</si>
  <si>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</si>
  <si>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</si>
  <si>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</si>
  <si>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</si>
  <si>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</si>
  <si>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</si>
  <si>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</si>
  <si>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</si>
  <si>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</si>
  <si>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</si>
  <si>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</si>
  <si>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</si>
  <si>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</si>
  <si>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</si>
  <si>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</si>
  <si>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</si>
  <si>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</si>
  <si>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</si>
  <si>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</si>
  <si>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</si>
  <si>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</si>
  <si>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</si>
  <si>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</si>
  <si>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</si>
  <si>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</si>
  <si>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</si>
  <si>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</si>
  <si>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</si>
  <si>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</si>
  <si>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</si>
  <si>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</si>
  <si>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</si>
  <si>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</si>
  <si>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</si>
  <si>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</si>
  <si>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</si>
  <si>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</si>
  <si>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</si>
  <si>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</si>
  <si>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</si>
  <si>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</si>
  <si>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</si>
  <si>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</si>
  <si>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</si>
  <si>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</si>
  <si>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</si>
  <si>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</si>
  <si>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</si>
  <si>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</si>
  <si>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</si>
  <si>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</si>
  <si>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</si>
  <si>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</si>
  <si>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</si>
  <si>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</si>
  <si>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</si>
  <si>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</si>
  <si>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</si>
  <si>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</si>
  <si>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</si>
  <si>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</si>
  <si>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</si>
  <si>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</si>
  <si>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</si>
  <si>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</si>
  <si>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</si>
  <si>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</si>
  <si>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</si>
  <si>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</si>
  <si>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</si>
  <si>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</si>
  <si>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</si>
  <si>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</si>
  <si>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</si>
  <si>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</si>
  <si>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</si>
  <si>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</si>
  <si>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</si>
  <si>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</si>
  <si>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</si>
  <si>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</si>
  <si>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</si>
  <si>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</si>
  <si>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</si>
  <si>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</si>
  <si>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</si>
  <si>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</si>
  <si>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</si>
  <si>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</si>
  <si>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</si>
  <si>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</si>
  <si>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</si>
  <si>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</si>
  <si>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</si>
  <si>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</si>
  <si>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</si>
  <si>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</si>
  <si>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</si>
  <si>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</si>
  <si>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</si>
  <si>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</si>
  <si>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</si>
  <si>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</si>
  <si>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</si>
  <si>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</si>
  <si>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</si>
  <si>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</si>
  <si>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</si>
  <si>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</si>
  <si>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</si>
  <si>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</si>
  <si>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</si>
  <si>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</si>
  <si>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</si>
  <si>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</si>
  <si>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</si>
  <si>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</si>
  <si>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</si>
  <si>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</si>
  <si>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</si>
  <si>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</si>
  <si>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</si>
  <si>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</si>
  <si>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</si>
  <si>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</si>
  <si>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</si>
  <si>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</si>
  <si>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</si>
  <si>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</si>
  <si>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</si>
  <si>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</si>
  <si>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</si>
  <si>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</si>
  <si>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</si>
  <si>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</si>
  <si>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</si>
  <si>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</si>
  <si>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</si>
  <si>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</si>
  <si>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</si>
  <si>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</si>
  <si>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</si>
  <si>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</si>
  <si>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</si>
  <si>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</si>
  <si>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</si>
  <si>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</si>
  <si>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</si>
  <si>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</si>
  <si>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</si>
  <si>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</si>
  <si>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</si>
  <si>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</si>
  <si>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</si>
  <si>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</si>
  <si>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</si>
  <si>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</si>
  <si>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</si>
  <si>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</si>
  <si>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</si>
  <si>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</si>
  <si>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</si>
  <si>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</si>
  <si>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</si>
  <si>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</si>
  <si>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</si>
  <si>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</si>
  <si>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</si>
  <si>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</si>
  <si>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</si>
  <si>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</si>
  <si>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</si>
  <si>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</si>
  <si>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</si>
  <si>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</si>
  <si>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</si>
  <si>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</si>
  <si>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</si>
  <si>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</si>
  <si>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</si>
  <si>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</si>
  <si>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</si>
  <si>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</si>
  <si>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</si>
  <si>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</si>
  <si>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</si>
  <si>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</si>
  <si>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</si>
  <si>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</si>
  <si>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</si>
  <si>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</si>
  <si>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</si>
  <si>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</si>
  <si>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</si>
  <si>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</si>
  <si>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</si>
  <si>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</si>
  <si>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</si>
  <si>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</si>
  <si>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</si>
  <si>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</si>
  <si>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</si>
  <si>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</si>
  <si>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</si>
  <si>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</si>
  <si>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</si>
  <si>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</si>
  <si>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</si>
  <si>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</si>
  <si>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</si>
  <si>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</si>
  <si>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</si>
  <si>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</si>
  <si>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</si>
  <si>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</si>
  <si>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</si>
  <si>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</si>
  <si>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</si>
  <si>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</si>
  <si>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</si>
  <si>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</si>
  <si>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</si>
  <si>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</si>
  <si>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</si>
  <si>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</si>
  <si>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</si>
  <si>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</si>
  <si>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</si>
  <si>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</si>
  <si>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</si>
  <si>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</si>
  <si>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</si>
  <si>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</si>
  <si>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</si>
  <si>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</si>
  <si>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</si>
  <si>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</si>
  <si>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</si>
  <si>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</si>
  <si>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</si>
  <si>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</si>
  <si>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</si>
  <si>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</si>
  <si>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</si>
  <si>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</si>
  <si>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</si>
  <si>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</si>
  <si>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</si>
  <si>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</si>
  <si>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</si>
  <si>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</si>
  <si>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</si>
  <si>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</si>
  <si>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</si>
  <si>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</si>
  <si>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</si>
  <si>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</si>
  <si>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</si>
  <si>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</si>
  <si>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</si>
  <si>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</si>
  <si>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</si>
  <si>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</si>
  <si>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</si>
  <si>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</si>
  <si>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</si>
  <si>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</si>
  <si>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</si>
  <si>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</si>
  <si>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</si>
  <si>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</si>
  <si>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</si>
  <si>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</si>
  <si>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</si>
  <si>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</si>
  <si>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</si>
  <si>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</si>
  <si>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</si>
  <si>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</si>
  <si>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</si>
  <si>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</si>
  <si>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</si>
  <si>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</si>
  <si>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</si>
  <si>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</si>
  <si>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</si>
  <si>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</si>
  <si>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</si>
  <si>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</si>
  <si>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</si>
  <si>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</si>
  <si>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</si>
  <si>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</si>
  <si>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</si>
  <si>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</si>
  <si>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</si>
  <si>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</si>
  <si>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</si>
  <si>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</si>
  <si>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</si>
  <si>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</si>
  <si>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</si>
  <si>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</si>
  <si>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</si>
  <si>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</si>
  <si>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</si>
  <si>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</si>
  <si>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</si>
  <si>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</si>
  <si>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</si>
  <si>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</si>
  <si>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</si>
  <si>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</si>
  <si>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</si>
  <si>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</si>
  <si>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</si>
  <si>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</si>
  <si>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</si>
  <si>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</si>
  <si>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</si>
  <si>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</si>
  <si>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</si>
  <si>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</si>
  <si>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</si>
  <si>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</si>
  <si>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</si>
  <si>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</si>
  <si>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</si>
  <si>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</si>
  <si>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</si>
  <si>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</si>
  <si>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</si>
  <si>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</si>
  <si>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</si>
  <si>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</si>
  <si>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</si>
  <si>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</si>
  <si>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</si>
  <si>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</si>
  <si>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</si>
  <si>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</si>
  <si>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</si>
  <si>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</si>
  <si>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</si>
  <si>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</si>
  <si>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</si>
  <si>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</si>
  <si>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</si>
  <si>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</si>
  <si>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</si>
  <si>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</si>
  <si>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</si>
  <si>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</si>
  <si>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</si>
  <si>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</si>
  <si>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</si>
  <si>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</si>
  <si>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</si>
  <si>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</si>
  <si>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</si>
  <si>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</si>
  <si>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</si>
  <si>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</si>
  <si>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</si>
  <si>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</si>
  <si>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</si>
  <si>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</si>
  <si>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</si>
  <si>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</si>
  <si>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</si>
  <si>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</si>
  <si>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</si>
  <si>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</si>
  <si>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</si>
  <si>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</si>
  <si>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</si>
  <si>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</si>
  <si>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</si>
  <si>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</si>
  <si>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</si>
  <si>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</si>
  <si>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</si>
  <si>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</si>
  <si>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</si>
  <si>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</si>
  <si>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</si>
  <si>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</si>
  <si>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</si>
  <si>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</si>
  <si>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</si>
  <si>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</si>
  <si>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</si>
  <si>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</si>
  <si>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</si>
  <si>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</si>
  <si>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</si>
  <si>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</si>
  <si>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</si>
  <si>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</si>
  <si>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</si>
  <si>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</si>
  <si>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</si>
  <si>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</si>
  <si>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</si>
  <si>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</si>
  <si>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</si>
  <si>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</si>
  <si>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</si>
  <si>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</si>
  <si>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</si>
  <si>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</si>
  <si>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</si>
  <si>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</si>
  <si>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</si>
  <si>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</si>
  <si>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</si>
  <si>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</si>
  <si>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</si>
  <si>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</si>
  <si>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</si>
  <si>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</si>
  <si>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</si>
  <si>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</si>
  <si>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</si>
  <si>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</si>
  <si>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</si>
  <si>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</si>
  <si>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</si>
  <si>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</si>
  <si>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</si>
  <si>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</si>
  <si>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</si>
  <si>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</si>
  <si>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</si>
  <si>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</si>
  <si>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</si>
  <si>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</si>
  <si>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</si>
  <si>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</si>
  <si>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</si>
  <si>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</si>
  <si>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</si>
  <si>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</si>
  <si>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</si>
  <si>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</si>
  <si>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</si>
  <si>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</si>
  <si>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</si>
  <si>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</si>
  <si>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</si>
  <si>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</si>
  <si>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</si>
  <si>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</si>
  <si>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</si>
  <si>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</si>
  <si>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</si>
  <si>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</si>
  <si>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</si>
  <si>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</si>
  <si>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</si>
  <si>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</si>
  <si>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</si>
  <si>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</si>
  <si>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</si>
  <si>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</si>
  <si>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</si>
  <si>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</si>
  <si>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</si>
  <si>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</si>
  <si>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</si>
  <si>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</si>
  <si>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</si>
  <si>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</si>
  <si>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</si>
  <si>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</si>
  <si>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</si>
  <si>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</si>
  <si>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</si>
  <si>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</si>
  <si>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</si>
  <si>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</si>
  <si>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</si>
  <si>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</si>
  <si>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</si>
  <si>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</si>
  <si>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</si>
  <si>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</si>
  <si>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</si>
  <si>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</si>
  <si>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</si>
  <si>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</si>
  <si>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</si>
  <si>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</si>
  <si>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</si>
  <si>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</si>
  <si>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</si>
  <si>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</si>
  <si>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</si>
  <si>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</si>
  <si>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</si>
  <si>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</si>
  <si>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</si>
  <si>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</si>
  <si>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</si>
  <si>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</si>
  <si>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</si>
  <si>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</si>
  <si>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</si>
  <si>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</si>
  <si>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</si>
  <si>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</si>
  <si>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</si>
  <si>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</si>
  <si>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</si>
  <si>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</si>
  <si>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</si>
  <si>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</si>
  <si>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</si>
  <si>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</si>
  <si>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</si>
  <si>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</si>
  <si>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</si>
  <si>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</si>
  <si>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</si>
  <si>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</si>
  <si>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</si>
  <si>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</si>
  <si>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</si>
  <si>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</si>
  <si>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</si>
  <si>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</si>
  <si>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</si>
  <si>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</si>
  <si>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</si>
  <si>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</si>
  <si>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</si>
  <si>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</si>
  <si>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</si>
  <si>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</si>
  <si>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</si>
  <si>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</si>
  <si>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</si>
  <si>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</si>
  <si>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</si>
  <si>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</si>
  <si>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</si>
  <si>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</si>
  <si>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</si>
  <si>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</si>
  <si>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</si>
  <si>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</si>
  <si>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</si>
  <si>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</si>
  <si>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</si>
  <si>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</si>
  <si>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</si>
  <si>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</si>
  <si>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</si>
  <si>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</si>
  <si>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</si>
  <si>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</si>
  <si>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</si>
  <si>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</si>
  <si>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</si>
  <si>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</si>
  <si>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</si>
  <si>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</si>
  <si>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</si>
  <si>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</si>
  <si>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</si>
  <si>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</si>
  <si>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</si>
  <si>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</si>
  <si>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</si>
  <si>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</si>
  <si>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</si>
  <si>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</si>
  <si>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</si>
  <si>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</si>
  <si>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</si>
  <si>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</si>
  <si>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</si>
  <si>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</si>
  <si>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</si>
  <si>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</si>
  <si>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</si>
  <si>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</si>
  <si>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</si>
  <si>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</si>
  <si>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</si>
  <si>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</si>
  <si>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</si>
  <si>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</si>
  <si>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</si>
  <si>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</si>
  <si>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</si>
  <si>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</si>
  <si>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</si>
  <si>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</si>
  <si>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</si>
  <si>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</si>
  <si>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</si>
  <si>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</si>
  <si>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</si>
  <si>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</si>
  <si>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</si>
  <si>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</si>
  <si>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</si>
  <si>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</si>
  <si>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</si>
  <si>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</si>
  <si>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</si>
  <si>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</si>
  <si>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</si>
  <si>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</si>
  <si>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</si>
  <si>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</si>
  <si>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</si>
  <si>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</si>
  <si>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</si>
  <si>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</si>
  <si>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</si>
  <si>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</si>
  <si>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</si>
  <si>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</si>
  <si>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</si>
  <si>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</si>
  <si>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</si>
  <si>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</si>
  <si>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</si>
  <si>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</si>
  <si>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</si>
  <si>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</si>
  <si>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</si>
  <si>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</si>
  <si>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</si>
  <si>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</si>
  <si>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</si>
  <si>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</si>
  <si>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</si>
  <si>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</si>
  <si>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</si>
  <si>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</si>
  <si>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</si>
  <si>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</si>
  <si>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</si>
  <si>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</si>
  <si>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</si>
  <si>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</si>
  <si>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</si>
  <si>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</si>
  <si>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</si>
  <si>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</si>
  <si>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</si>
  <si>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</si>
  <si>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</si>
  <si>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</si>
  <si>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</si>
  <si>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</si>
  <si>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</si>
  <si>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</si>
  <si>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</si>
  <si>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</si>
  <si>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</si>
  <si>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</si>
  <si>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</si>
  <si>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</si>
  <si>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</si>
  <si>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</si>
  <si>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</si>
  <si>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</si>
  <si>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</si>
  <si>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</si>
  <si>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</si>
  <si>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</si>
  <si>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</si>
  <si>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</si>
  <si>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</si>
  <si>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</si>
  <si>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</si>
  <si>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</si>
  <si>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</si>
  <si>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</si>
  <si>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</si>
  <si>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</si>
  <si>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</si>
  <si>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</si>
  <si>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</si>
  <si>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</si>
  <si>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</si>
  <si>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</si>
  <si>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</si>
  <si>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</si>
  <si>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</si>
  <si>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</si>
  <si>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</si>
  <si>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</si>
  <si>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</si>
  <si>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</si>
  <si>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</si>
  <si>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</si>
  <si>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</si>
  <si>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</si>
  <si>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</si>
  <si>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</si>
  <si>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</si>
  <si>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</si>
  <si>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</si>
  <si>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</si>
  <si>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</si>
  <si>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</si>
  <si>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</si>
  <si>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</si>
  <si>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</si>
  <si>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</si>
  <si>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</si>
  <si>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</si>
  <si>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</si>
  <si>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</si>
  <si>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</si>
  <si>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</si>
  <si>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</si>
  <si>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</si>
  <si>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</si>
  <si>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</si>
  <si>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</si>
  <si>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</si>
  <si>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</si>
  <si>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</si>
  <si>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</si>
  <si>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</si>
  <si>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</si>
  <si>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</si>
  <si>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</si>
  <si>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</si>
  <si>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</si>
  <si>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</si>
  <si>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</si>
  <si>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</si>
  <si>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</si>
  <si>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</si>
  <si>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</si>
  <si>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</si>
  <si>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</si>
  <si>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</si>
  <si>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</si>
  <si>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</si>
  <si>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</si>
  <si>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</si>
  <si>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</si>
  <si>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</si>
  <si>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</si>
  <si>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</si>
  <si>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</si>
  <si>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</si>
  <si>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</si>
  <si>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</si>
  <si>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</si>
  <si>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</si>
  <si>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</si>
  <si>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</si>
  <si>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</si>
  <si>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</si>
  <si>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</si>
  <si>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</si>
  <si>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</si>
  <si>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</si>
  <si>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</si>
  <si>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</si>
  <si>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</si>
  <si>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</si>
  <si>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</si>
  <si>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</si>
  <si>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</si>
  <si>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</si>
  <si>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</si>
  <si>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</si>
  <si>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</si>
  <si>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</si>
  <si>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</si>
  <si>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</si>
  <si>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</si>
  <si>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</si>
  <si>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</si>
  <si>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</si>
  <si>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</si>
  <si>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</si>
  <si>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</si>
  <si>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</si>
  <si>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</si>
  <si>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</si>
  <si>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</si>
  <si>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</si>
  <si>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</si>
  <si>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</si>
  <si>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</si>
  <si>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</si>
  <si>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</si>
  <si>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</si>
  <si>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</si>
  <si>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</si>
  <si>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</si>
  <si>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</si>
  <si>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</si>
  <si>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</si>
  <si>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</si>
  <si>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</si>
  <si>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</si>
  <si>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</si>
  <si>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</si>
  <si>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</si>
  <si>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</si>
  <si>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</si>
  <si>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</si>
  <si>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</si>
  <si>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</si>
  <si>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</si>
  <si>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</si>
  <si>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</si>
  <si>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</si>
  <si>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</si>
  <si>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</si>
  <si>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</si>
  <si>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</si>
  <si>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</si>
  <si>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</si>
  <si>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</si>
  <si>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</si>
  <si>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</si>
  <si>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</si>
  <si>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</si>
  <si>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</si>
  <si>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</si>
  <si>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</si>
  <si>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</si>
  <si>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</si>
  <si>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</si>
  <si>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</si>
  <si>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</si>
  <si>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</si>
  <si>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</si>
  <si>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</si>
  <si>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</si>
  <si>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</si>
  <si>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</si>
  <si>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</si>
  <si>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</si>
  <si>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</si>
  <si>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</si>
  <si>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</si>
  <si>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</si>
  <si>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</si>
  <si>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</si>
  <si>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</si>
  <si>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</si>
  <si>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</si>
  <si>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</si>
  <si>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</si>
  <si>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</si>
  <si>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</si>
  <si>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</si>
  <si>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</si>
  <si>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</si>
  <si>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</si>
  <si>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</si>
  <si>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</si>
  <si>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</si>
  <si>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</si>
  <si>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</si>
  <si>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</si>
  <si>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</si>
  <si>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</si>
  <si>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</si>
  <si>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</si>
  <si>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</si>
  <si>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</si>
  <si>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</si>
  <si>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</si>
  <si>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</si>
  <si>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</si>
  <si>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</si>
  <si>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</si>
  <si>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</si>
  <si>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</si>
  <si>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</si>
  <si>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</si>
  <si>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</si>
  <si>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</si>
  <si>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</si>
  <si>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</si>
  <si>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</si>
  <si>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</si>
  <si>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</si>
  <si>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</si>
  <si>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</si>
  <si>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</si>
  <si>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</si>
  <si>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</si>
  <si>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</si>
  <si>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</si>
  <si>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</si>
  <si>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</si>
  <si>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</si>
  <si>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</si>
  <si>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</si>
  <si>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</si>
  <si>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</si>
  <si>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</si>
  <si>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</si>
  <si>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</si>
  <si>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</si>
  <si>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</si>
  <si>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</si>
  <si>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</si>
  <si>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</si>
  <si>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</si>
  <si>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</si>
  <si>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</si>
  <si>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</si>
  <si>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</si>
  <si>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</si>
  <si>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</si>
  <si>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</si>
  <si>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</si>
  <si>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</si>
  <si>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</si>
  <si>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</si>
  <si>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</si>
  <si>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</si>
  <si>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</si>
  <si>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</si>
  <si>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</si>
  <si>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</si>
  <si>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</si>
  <si>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</si>
  <si>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</si>
  <si>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</si>
  <si>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</si>
  <si>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</si>
  <si>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</si>
  <si>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</si>
  <si>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</si>
  <si>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</si>
  <si>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</si>
  <si>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</si>
  <si>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</si>
  <si>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</si>
  <si>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</si>
  <si>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</si>
  <si>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</si>
  <si>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</si>
  <si>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</si>
  <si>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</si>
  <si>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</si>
  <si>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</si>
  <si>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</si>
  <si>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</si>
  <si>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</si>
  <si>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</si>
  <si>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</si>
  <si>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</si>
  <si>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</si>
  <si>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</si>
  <si>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</si>
  <si>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</si>
  <si>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</si>
  <si>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</si>
  <si>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</si>
  <si>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</si>
  <si>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</si>
  <si>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</si>
  <si>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</si>
  <si>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</si>
  <si>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</si>
  <si>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</si>
  <si>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</si>
  <si>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</si>
  <si>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</si>
  <si>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</si>
  <si>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</si>
  <si>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</si>
  <si>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</si>
  <si>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</si>
  <si>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</si>
  <si>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</si>
  <si>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</si>
  <si>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</si>
  <si>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</si>
  <si>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</si>
  <si>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</si>
  <si>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</si>
  <si>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</si>
  <si>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</si>
  <si>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</si>
  <si>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</si>
  <si>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</si>
  <si>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</si>
  <si>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</si>
  <si>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</si>
  <si>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</si>
  <si>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</si>
  <si>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</si>
  <si>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</si>
  <si>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</si>
  <si>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</si>
  <si>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</si>
  <si>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</si>
  <si>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</si>
  <si>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</si>
  <si>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</si>
  <si>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</si>
  <si>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</si>
  <si>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</si>
  <si>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</si>
  <si>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</si>
  <si>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</si>
  <si>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</si>
  <si>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</si>
  <si>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</si>
  <si>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</si>
  <si>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</si>
  <si>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</si>
  <si>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</si>
  <si>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</si>
  <si>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</si>
  <si>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</si>
  <si>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</si>
  <si>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</si>
  <si>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</si>
  <si>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</si>
  <si>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</si>
  <si>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</si>
  <si>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</si>
  <si>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</si>
  <si>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</si>
  <si>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</si>
  <si>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</si>
  <si>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</si>
  <si>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</si>
  <si>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</si>
  <si>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</si>
  <si>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</si>
  <si>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</si>
  <si>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</si>
  <si>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</si>
  <si>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</si>
  <si>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</si>
  <si>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</si>
  <si>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</si>
  <si>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</si>
  <si>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</si>
  <si>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</si>
  <si>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</si>
  <si>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</si>
  <si>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</si>
  <si>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</si>
  <si>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</si>
  <si>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</si>
  <si>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</si>
  <si>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</si>
  <si>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</si>
  <si>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</si>
  <si>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</si>
  <si>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</si>
  <si>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</si>
  <si>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</si>
  <si>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</si>
  <si>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</si>
  <si>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</si>
  <si>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</si>
  <si>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</si>
  <si>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</si>
  <si>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</si>
  <si>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</si>
  <si>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</si>
  <si>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</si>
  <si>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</si>
  <si>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</si>
  <si>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</si>
  <si>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</si>
  <si>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</si>
  <si>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</si>
  <si>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</si>
  <si>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</si>
  <si>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</si>
  <si>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</si>
  <si>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</si>
  <si>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</si>
  <si>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</si>
  <si>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</si>
  <si>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</si>
  <si>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</si>
  <si>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</si>
  <si>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</si>
  <si>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</si>
  <si>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</si>
  <si>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</si>
  <si>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</si>
  <si>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</si>
  <si>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</si>
  <si>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</si>
  <si>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</si>
  <si>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</si>
  <si>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</si>
  <si>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</si>
  <si>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</si>
  <si>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</si>
  <si>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</si>
  <si>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</si>
  <si>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</si>
  <si>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</si>
  <si>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</si>
  <si>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</si>
  <si>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</si>
  <si>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</si>
  <si>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</si>
  <si>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</si>
  <si>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</si>
  <si>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</si>
  <si>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</si>
  <si>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</si>
  <si>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</si>
  <si>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</si>
  <si>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</si>
  <si>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</si>
  <si>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</si>
  <si>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</si>
  <si>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</si>
  <si>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</si>
  <si>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</si>
  <si>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</si>
  <si>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</si>
  <si>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</si>
  <si>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</si>
  <si>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</si>
  <si>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</si>
  <si>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</si>
  <si>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</si>
  <si>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</si>
  <si>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</si>
  <si>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</si>
  <si>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</si>
  <si>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</si>
  <si>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</si>
  <si>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</si>
  <si>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</si>
  <si>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</si>
  <si>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</si>
  <si>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</si>
  <si>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</si>
  <si>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</si>
  <si>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</si>
  <si>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</si>
  <si>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</si>
  <si>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</si>
  <si>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</si>
  <si>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</si>
  <si>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</si>
  <si>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</si>
  <si>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</si>
  <si>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</si>
  <si>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</si>
  <si>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</si>
  <si>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</si>
  <si>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</si>
  <si>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</si>
  <si>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</si>
  <si>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</si>
  <si>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</si>
  <si>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</si>
  <si>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</si>
  <si>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</si>
  <si>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</si>
  <si>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</si>
  <si>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</si>
  <si>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</si>
  <si>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</si>
  <si>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</si>
  <si>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</si>
  <si>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</si>
  <si>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</si>
  <si>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</si>
  <si>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</si>
  <si>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</si>
  <si>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</si>
  <si>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</si>
  <si>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</si>
  <si>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</si>
  <si>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</si>
  <si>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</si>
  <si>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</si>
  <si>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</si>
  <si>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</si>
  <si>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</si>
  <si>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</si>
  <si>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</si>
  <si>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</si>
  <si>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</si>
  <si>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</si>
  <si>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</si>
  <si>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</si>
  <si>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</si>
  <si>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</si>
  <si>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</si>
  <si>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</si>
  <si>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</si>
  <si>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</si>
  <si>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</si>
  <si>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</si>
  <si>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</si>
  <si>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</si>
  <si>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</si>
  <si>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</si>
  <si>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</si>
  <si>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</si>
  <si>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</si>
  <si>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</si>
  <si>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</si>
  <si>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</si>
  <si>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</si>
  <si>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</si>
  <si>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</si>
  <si>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</si>
  <si>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</si>
  <si>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</si>
  <si>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</si>
  <si>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</si>
  <si>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</si>
  <si>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</si>
  <si>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</si>
  <si>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</si>
  <si>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</si>
  <si>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</si>
  <si>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</si>
  <si>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</si>
  <si>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</si>
  <si>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</si>
  <si>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</si>
  <si>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</si>
  <si>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</si>
  <si>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</si>
  <si>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</si>
  <si>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</si>
  <si>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</si>
  <si>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</si>
  <si>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</si>
  <si>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</si>
  <si>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</si>
  <si>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</si>
  <si>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</si>
  <si>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</si>
  <si>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</si>
  <si>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</si>
  <si>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</si>
  <si>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</si>
  <si>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</si>
  <si>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</si>
  <si>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</si>
  <si>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</si>
  <si>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</si>
  <si>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</si>
  <si>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</si>
  <si>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</si>
  <si>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</si>
  <si>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</si>
  <si>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</si>
  <si>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</si>
  <si>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</si>
  <si>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</si>
  <si>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</si>
  <si>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</si>
  <si>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</si>
  <si>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</si>
  <si>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</si>
  <si>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</si>
  <si>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</si>
  <si>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</si>
  <si>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</si>
  <si>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</si>
  <si>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</si>
  <si>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</si>
  <si>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</si>
  <si>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</si>
  <si>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</si>
  <si>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</si>
  <si>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</si>
  <si>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</si>
  <si>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</si>
  <si>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</si>
  <si>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</si>
  <si>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</si>
  <si>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</si>
  <si>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</si>
  <si>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</si>
  <si>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</si>
  <si>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</si>
  <si>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</si>
  <si>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</si>
  <si>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</si>
  <si>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</si>
  <si>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</si>
  <si>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</si>
  <si>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</si>
  <si>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</si>
  <si>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</si>
  <si>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</si>
  <si>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</si>
  <si>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</si>
  <si>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</si>
  <si>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</si>
  <si>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</si>
  <si>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</si>
  <si>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</si>
  <si>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</si>
  <si>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</si>
  <si>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</si>
  <si>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</si>
  <si>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</si>
  <si>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</si>
  <si>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</si>
  <si>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</si>
  <si>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</si>
  <si>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</si>
  <si>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</si>
  <si>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</si>
  <si>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</si>
  <si>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</si>
  <si>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</si>
  <si>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</si>
  <si>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</si>
  <si>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</si>
  <si>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</si>
  <si>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</si>
  <si>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</si>
  <si>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</si>
  <si>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</si>
  <si>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</si>
  <si>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</si>
  <si>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</si>
  <si>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</si>
  <si>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</si>
  <si>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</si>
  <si>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</si>
  <si>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</si>
  <si>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</si>
  <si>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</si>
  <si>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</si>
  <si>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</si>
  <si>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</si>
  <si>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</si>
  <si>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</si>
  <si>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</si>
  <si>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</si>
  <si>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</si>
  <si>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</si>
  <si>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</si>
  <si>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</si>
  <si>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</si>
  <si>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</si>
  <si>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</si>
  <si>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</si>
  <si>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</si>
  <si>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</si>
  <si>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</si>
  <si>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</si>
  <si>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</si>
  <si>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</si>
  <si>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</si>
  <si>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</si>
  <si>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</si>
  <si>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</si>
  <si>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</si>
  <si>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</si>
  <si>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</si>
  <si>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</si>
  <si>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</si>
  <si>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</si>
  <si>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</si>
  <si>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</si>
  <si>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</si>
  <si>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</si>
  <si>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</si>
  <si>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</si>
  <si>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</si>
  <si>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</si>
  <si>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</si>
  <si>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</si>
  <si>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</si>
  <si>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</si>
  <si>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</si>
  <si>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</si>
  <si>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</si>
  <si>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</si>
  <si>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</si>
  <si>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</si>
  <si>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</si>
  <si>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</si>
  <si>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</si>
  <si>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</si>
  <si>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</si>
  <si>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</si>
  <si>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</si>
  <si>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</si>
  <si>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</si>
  <si>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</si>
  <si>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</si>
  <si>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</si>
  <si>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</si>
  <si>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</si>
  <si>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</si>
  <si>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</si>
  <si>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</si>
  <si>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</si>
  <si>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</si>
  <si>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</si>
  <si>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</si>
  <si>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</si>
  <si>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</si>
  <si>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</si>
  <si>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</si>
  <si>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</si>
  <si>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</si>
  <si>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</si>
  <si>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</si>
  <si>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</si>
  <si>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</si>
  <si>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</si>
  <si>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</si>
  <si>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</si>
  <si>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</si>
  <si>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</si>
  <si>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</si>
  <si>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</si>
  <si>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</si>
  <si>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</si>
  <si>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</si>
  <si>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</si>
  <si>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</si>
  <si>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</si>
  <si>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</si>
  <si>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</si>
  <si>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</si>
  <si>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</si>
  <si>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</si>
  <si>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</si>
  <si>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</si>
  <si>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</si>
  <si>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</si>
  <si>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</si>
  <si>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</si>
  <si>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</si>
  <si>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</si>
  <si>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</si>
  <si>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</si>
  <si>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</si>
  <si>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</si>
  <si>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</si>
  <si>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</si>
  <si>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</si>
  <si>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</si>
  <si>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</si>
  <si>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</si>
  <si>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</si>
  <si>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</si>
  <si>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</si>
  <si>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</si>
  <si>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</si>
  <si>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</si>
  <si>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</si>
  <si>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</si>
  <si>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</si>
  <si>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</si>
  <si>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</si>
  <si>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</si>
  <si>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</si>
  <si>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</si>
  <si>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</si>
  <si>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</si>
  <si>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</si>
  <si>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</si>
  <si>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</si>
  <si>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</si>
  <si>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</si>
  <si>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</si>
  <si>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</si>
  <si>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</si>
  <si>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</si>
  <si>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</si>
  <si>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</si>
  <si>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</si>
  <si>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</si>
  <si>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</si>
  <si>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</si>
  <si>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</si>
  <si>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</si>
  <si>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</si>
  <si>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</si>
  <si>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</si>
  <si>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</si>
  <si>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</si>
  <si>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</si>
  <si>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</si>
  <si>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</si>
  <si>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</si>
  <si>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</si>
  <si>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</si>
  <si>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</si>
  <si>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</si>
  <si>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</si>
  <si>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</si>
  <si>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</si>
  <si>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</si>
  <si>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</si>
  <si>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</si>
  <si>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</si>
  <si>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</si>
  <si>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</si>
  <si>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</si>
  <si>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</si>
  <si>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</si>
  <si>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</si>
  <si>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</si>
  <si>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</si>
  <si>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</si>
  <si>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</si>
  <si>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</si>
  <si>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</si>
  <si>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</si>
  <si>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</si>
  <si>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</si>
  <si>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</si>
  <si>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</si>
  <si>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</si>
  <si>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</si>
  <si>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</si>
  <si>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</si>
  <si>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</si>
  <si>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</si>
  <si>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</si>
  <si>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</si>
  <si>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</si>
  <si>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</si>
  <si>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</si>
  <si>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</si>
  <si>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</si>
  <si>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</si>
  <si>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</si>
  <si>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</si>
  <si>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</si>
  <si>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</si>
  <si>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</si>
  <si>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</si>
  <si>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</si>
  <si>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</si>
  <si>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</si>
  <si>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</si>
  <si>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</si>
  <si>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</si>
  <si>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</si>
  <si>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</si>
  <si>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</si>
  <si>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</si>
  <si>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</si>
  <si>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</si>
  <si>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</si>
  <si>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</si>
  <si>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</si>
  <si>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</si>
  <si>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</si>
  <si>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</si>
  <si>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</si>
  <si>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</si>
  <si>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</si>
  <si>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</si>
  <si>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</si>
  <si>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</si>
  <si>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</si>
  <si>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</si>
  <si>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</si>
  <si>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</si>
  <si>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</si>
  <si>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</si>
  <si>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</si>
  <si>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</si>
  <si>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</si>
  <si>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</si>
  <si>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</si>
  <si>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</si>
  <si>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</si>
  <si>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</si>
  <si>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</si>
  <si>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</si>
  <si>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</si>
  <si>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</si>
  <si>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</si>
  <si>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</si>
  <si>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</si>
  <si>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</si>
  <si>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</si>
  <si>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</si>
  <si>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</si>
  <si>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</si>
  <si>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</si>
  <si>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</si>
  <si>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</si>
  <si>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</si>
  <si>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</si>
  <si>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</si>
  <si>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</si>
  <si>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</si>
  <si>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</si>
  <si>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</si>
  <si>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</si>
  <si>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</si>
  <si>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</si>
  <si>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</si>
  <si>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</si>
  <si>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</si>
  <si>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</si>
  <si>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</si>
  <si>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</si>
  <si>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</si>
  <si>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</si>
  <si>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</si>
  <si>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</si>
  <si>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</si>
  <si>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</si>
  <si>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</si>
  <si>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</si>
  <si>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</si>
  <si>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</si>
  <si>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</si>
  <si>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</si>
  <si>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</si>
  <si>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</si>
  <si>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</si>
  <si>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</si>
  <si>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</si>
  <si>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</si>
  <si>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</si>
  <si>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</si>
  <si>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</si>
  <si>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</si>
  <si>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</si>
  <si>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</si>
  <si>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</si>
  <si>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</si>
  <si>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</si>
  <si>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</si>
  <si>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</si>
  <si>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</si>
  <si>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</si>
  <si>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</si>
  <si>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</si>
  <si>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</si>
  <si>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</si>
  <si>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</si>
  <si>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</si>
  <si>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</si>
  <si>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</si>
  <si>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</si>
  <si>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</si>
  <si>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</si>
  <si>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</si>
  <si>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</si>
  <si>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</si>
  <si>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</si>
  <si>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</si>
  <si>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</si>
  <si>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</si>
  <si>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</si>
  <si>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</si>
  <si>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</si>
  <si>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</si>
  <si>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</si>
  <si>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</si>
  <si>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</si>
  <si>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</si>
  <si>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</si>
  <si>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</si>
  <si>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</si>
  <si>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</si>
  <si>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</si>
  <si>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</si>
  <si>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</si>
  <si>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</si>
  <si>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</si>
  <si>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</si>
  <si>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</si>
  <si>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</si>
  <si>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</si>
  <si>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</si>
  <si>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</si>
  <si>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</si>
  <si>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</si>
  <si>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</si>
  <si>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</si>
  <si>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</si>
  <si>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</si>
  <si>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</si>
  <si>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</si>
  <si>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</si>
  <si>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</si>
  <si>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</si>
  <si>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</si>
  <si>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</si>
  <si>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</si>
  <si>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</si>
  <si>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</si>
  <si>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</si>
  <si>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</si>
  <si>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</si>
  <si>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</si>
  <si>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</si>
  <si>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</si>
  <si>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</si>
  <si>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</si>
  <si>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</si>
  <si>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</si>
  <si>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</si>
  <si>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</si>
  <si>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</si>
  <si>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</si>
  <si>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</si>
  <si>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</si>
  <si>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</si>
  <si>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</si>
  <si>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</si>
  <si>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</si>
  <si>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</si>
  <si>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</si>
  <si>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</si>
  <si>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</si>
  <si>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</si>
  <si>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</si>
  <si>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</si>
  <si>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</si>
  <si>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</si>
  <si>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</si>
  <si>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</si>
  <si>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</si>
  <si>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</si>
  <si>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</si>
  <si>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</si>
  <si>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</si>
  <si>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</si>
  <si>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</si>
  <si>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</si>
  <si>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</si>
  <si>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</si>
  <si>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</si>
  <si>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</si>
  <si>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</si>
  <si>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</si>
  <si>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</si>
  <si>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</si>
  <si>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</si>
  <si>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</si>
  <si>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</si>
  <si>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</si>
  <si>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</si>
  <si>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</si>
  <si>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</si>
  <si>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</si>
  <si>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</si>
  <si>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</si>
  <si>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</si>
  <si>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</si>
  <si>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</si>
  <si>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</si>
  <si>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</si>
  <si>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</si>
  <si>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</si>
  <si>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</si>
  <si>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</si>
  <si>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</si>
  <si>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</si>
  <si>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</si>
  <si>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</si>
  <si>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</si>
  <si>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</si>
  <si>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</si>
  <si>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</si>
  <si>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</si>
  <si>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</si>
  <si>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</si>
  <si>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</si>
  <si>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</si>
  <si>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</si>
  <si>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</si>
  <si>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</si>
  <si>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</si>
  <si>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</si>
  <si>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</si>
  <si>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</si>
  <si>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</si>
  <si>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</si>
  <si>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</si>
  <si>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</si>
  <si>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</si>
  <si>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</si>
  <si>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</si>
  <si>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</si>
  <si>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</si>
  <si>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</si>
  <si>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</si>
  <si>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</si>
  <si>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</si>
  <si>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</si>
  <si>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</si>
  <si>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</si>
  <si>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</si>
  <si>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</si>
  <si>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</si>
  <si>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</si>
  <si>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</si>
  <si>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</si>
  <si>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</si>
  <si>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</si>
  <si>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</si>
  <si>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</si>
  <si>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</si>
  <si>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</si>
  <si>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</si>
  <si>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</si>
  <si>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</si>
  <si>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</si>
  <si>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</si>
  <si>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</si>
  <si>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</si>
  <si>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</si>
  <si>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</si>
  <si>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</si>
  <si>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</si>
  <si>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</si>
  <si>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</si>
  <si>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</si>
  <si>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</si>
  <si>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</si>
  <si>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</si>
  <si>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</si>
  <si>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</si>
  <si>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</si>
  <si>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</si>
  <si>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</si>
  <si>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</si>
  <si>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</si>
  <si>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</si>
  <si>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</si>
  <si>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</si>
  <si>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</si>
  <si>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</si>
  <si>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</si>
  <si>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</si>
  <si>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</si>
  <si>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</si>
  <si>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</si>
  <si>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</si>
  <si>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</si>
  <si>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</si>
  <si>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</si>
  <si>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</si>
  <si>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</si>
  <si>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</si>
  <si>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</si>
  <si>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</si>
  <si>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</si>
  <si>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</si>
  <si>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</si>
  <si>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</si>
  <si>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</si>
  <si>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</si>
  <si>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</si>
  <si>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</si>
  <si>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</si>
  <si>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</si>
  <si>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</si>
  <si>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</si>
  <si>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</si>
  <si>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</si>
  <si>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</si>
  <si>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</si>
  <si>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</si>
  <si>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</si>
  <si>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</si>
  <si>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</si>
  <si>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</si>
  <si>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</si>
  <si>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</si>
  <si>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</si>
  <si>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</si>
  <si>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</si>
  <si>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</si>
  <si>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</si>
  <si>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</si>
  <si>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</si>
  <si>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</si>
  <si>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</si>
  <si>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</si>
  <si>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</si>
  <si>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</si>
  <si>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</si>
  <si>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</si>
  <si>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</si>
  <si>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</si>
  <si>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</si>
  <si>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</si>
  <si>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</si>
  <si>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</si>
  <si>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</si>
  <si>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</si>
  <si>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</si>
  <si>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</si>
  <si>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</si>
  <si>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</si>
  <si>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</si>
  <si>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</si>
  <si>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</si>
  <si>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</si>
  <si>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</si>
  <si>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</si>
  <si>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</si>
  <si>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</si>
  <si>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</si>
  <si>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</si>
  <si>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</si>
  <si>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</si>
  <si>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</si>
  <si>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</si>
  <si>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</si>
  <si>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</si>
  <si>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</si>
  <si>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</si>
  <si>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</si>
  <si>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</si>
  <si>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</si>
  <si>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</si>
  <si>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</si>
  <si>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</si>
  <si>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</si>
  <si>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</si>
  <si>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</si>
  <si>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</si>
  <si>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</si>
  <si>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</si>
  <si>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</si>
  <si>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</si>
  <si>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</si>
  <si>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</si>
  <si>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</si>
  <si>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</si>
  <si>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</si>
  <si>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</si>
  <si>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</si>
  <si>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</si>
  <si>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</si>
  <si>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</si>
  <si>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</si>
  <si>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</si>
  <si>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</si>
  <si>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</si>
  <si>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</si>
  <si>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</si>
  <si>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</si>
  <si>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</si>
  <si>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</si>
  <si>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</si>
  <si>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</si>
  <si>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</si>
  <si>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</si>
  <si>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</si>
  <si>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</si>
  <si>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</si>
  <si>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</si>
  <si>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</si>
  <si>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</si>
  <si>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</si>
  <si>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</si>
  <si>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</si>
  <si>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</si>
  <si>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</si>
  <si>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</si>
  <si>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</si>
  <si>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</si>
  <si>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</si>
  <si>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</si>
  <si>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</si>
  <si>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</si>
  <si>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</si>
  <si>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</si>
  <si>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</si>
  <si>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</si>
  <si>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</si>
  <si>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</si>
  <si>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</si>
  <si>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</si>
  <si>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</si>
  <si>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</si>
  <si>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</si>
  <si>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</si>
  <si>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</si>
  <si>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</si>
  <si>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</si>
  <si>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</si>
  <si>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</si>
  <si>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</si>
  <si>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</si>
  <si>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</si>
  <si>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</si>
  <si>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</si>
  <si>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</si>
  <si>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</si>
  <si>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</si>
  <si>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</si>
  <si>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</si>
  <si>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</si>
  <si>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</si>
  <si>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</si>
  <si>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</si>
  <si>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</si>
  <si>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</si>
  <si>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</si>
  <si>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</si>
  <si>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</si>
  <si>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</si>
  <si>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</si>
  <si>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</si>
  <si>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</si>
  <si>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</si>
  <si>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</si>
  <si>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</si>
  <si>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</si>
  <si>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</si>
  <si>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</si>
  <si>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</si>
  <si>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</si>
  <si>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</si>
  <si>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</si>
  <si>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</si>
  <si>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</si>
  <si>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</si>
  <si>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</si>
  <si>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</si>
  <si>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</si>
  <si>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</si>
  <si>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</si>
  <si>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</si>
  <si>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</si>
  <si>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</si>
  <si>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</si>
  <si>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</si>
  <si>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</si>
  <si>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</si>
  <si>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</si>
  <si>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</si>
  <si>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</si>
  <si>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</si>
  <si>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</si>
  <si>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</si>
  <si>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</si>
  <si>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</si>
  <si>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</si>
  <si>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</si>
  <si>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</si>
  <si>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</si>
  <si>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</si>
  <si>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</si>
  <si>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</si>
  <si>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</si>
  <si>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</si>
  <si>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</si>
  <si>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</si>
  <si>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</si>
  <si>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</si>
  <si>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</si>
  <si>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</si>
  <si>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</si>
  <si>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</si>
  <si>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</si>
  <si>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</si>
  <si>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</si>
  <si>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</si>
  <si>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</si>
  <si>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</si>
  <si>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</si>
  <si>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</si>
  <si>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</si>
  <si>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</si>
  <si>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</si>
  <si>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</si>
  <si>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</si>
  <si>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</si>
  <si>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</si>
  <si>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</si>
  <si>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</si>
  <si>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</si>
  <si>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</si>
  <si>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</si>
  <si>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</si>
  <si>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</si>
  <si>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</si>
  <si>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</si>
  <si>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</si>
  <si>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</si>
  <si>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</si>
  <si>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</si>
  <si>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</si>
  <si>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</si>
  <si>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</si>
  <si>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</si>
  <si>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</si>
  <si>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</si>
  <si>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</si>
  <si>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</si>
  <si>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</si>
  <si>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</si>
  <si>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</si>
  <si>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</si>
  <si>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</si>
  <si>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</si>
  <si>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</si>
  <si>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</si>
  <si>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</si>
  <si>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</si>
  <si>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</si>
  <si>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</si>
  <si>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</si>
  <si>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</si>
  <si>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</si>
  <si>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</si>
  <si>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</si>
  <si>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</si>
  <si>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</si>
  <si>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</si>
  <si>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</si>
  <si>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</si>
  <si>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</si>
  <si>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</si>
  <si>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</si>
  <si>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</si>
  <si>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</si>
  <si>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</si>
  <si>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</si>
  <si>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</si>
  <si>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</si>
  <si>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</si>
  <si>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</si>
  <si>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</si>
  <si>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</si>
  <si>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</si>
  <si>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</si>
  <si>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</si>
  <si>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</si>
  <si>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</si>
  <si>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</si>
  <si>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</si>
  <si>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</si>
  <si>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</si>
  <si>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</si>
  <si>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</si>
  <si>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</si>
  <si>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</si>
  <si>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</si>
  <si>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</si>
  <si>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</si>
  <si>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</si>
  <si>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</si>
  <si>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</si>
  <si>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</si>
  <si>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</si>
  <si>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</si>
  <si>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</si>
  <si>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</si>
  <si>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</si>
  <si>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</si>
  <si>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</si>
  <si>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</si>
  <si>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</si>
  <si>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</si>
  <si>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</si>
  <si>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</si>
  <si>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</si>
  <si>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</si>
  <si>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</si>
  <si>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</si>
  <si>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</si>
  <si>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</si>
  <si>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</si>
  <si>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</si>
  <si>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</si>
  <si>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</si>
  <si>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</si>
  <si>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</si>
  <si>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</si>
  <si>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</si>
  <si>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</si>
  <si>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</si>
  <si>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</si>
  <si>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</si>
  <si>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</si>
  <si>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</si>
  <si>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</si>
  <si>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</si>
  <si>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</si>
  <si>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</si>
  <si>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</si>
  <si>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</si>
  <si>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</si>
  <si>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</si>
  <si>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</si>
  <si>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</si>
  <si>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</si>
  <si>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</si>
  <si>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</si>
  <si>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</si>
  <si>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</si>
  <si>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</si>
  <si>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</si>
  <si>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</si>
  <si>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</si>
  <si>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</si>
  <si>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</si>
  <si>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</si>
  <si>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</si>
  <si>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</si>
  <si>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</si>
  <si>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</si>
  <si>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</si>
  <si>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</si>
  <si>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</si>
  <si>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</si>
  <si>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</si>
  <si>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</si>
  <si>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</si>
  <si>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</si>
  <si>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</si>
  <si>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</si>
  <si>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</si>
  <si>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</si>
  <si>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</si>
  <si>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</si>
  <si>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</si>
  <si>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</si>
  <si>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</si>
  <si>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</si>
  <si>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</si>
  <si>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</si>
  <si>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</si>
  <si>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</si>
  <si>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</si>
  <si>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</si>
  <si>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</si>
  <si>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</si>
  <si>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</si>
  <si>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</si>
  <si>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</si>
  <si>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</si>
  <si>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</si>
  <si>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</si>
  <si>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</si>
  <si>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</si>
  <si>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</si>
  <si>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</si>
  <si>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</si>
  <si>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</si>
  <si>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</si>
  <si>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</si>
  <si>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</si>
  <si>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</si>
  <si>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</si>
  <si>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</si>
  <si>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</si>
  <si>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</si>
  <si>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</si>
  <si>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</si>
  <si>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</si>
  <si>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</si>
  <si>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</si>
  <si>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</si>
  <si>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</si>
  <si>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</si>
  <si>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</si>
  <si>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</si>
  <si>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</si>
  <si>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</si>
  <si>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</si>
  <si>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</si>
  <si>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</si>
  <si>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</si>
  <si>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</si>
  <si>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</si>
  <si>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</si>
  <si>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</si>
  <si>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</si>
  <si>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</si>
  <si>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</si>
  <si>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</si>
  <si>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</si>
  <si>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</si>
  <si>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</si>
  <si>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</si>
  <si>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</si>
  <si>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</si>
  <si>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</si>
  <si>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</si>
  <si>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</si>
  <si>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</si>
  <si>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</si>
  <si>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</si>
  <si>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</si>
  <si>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</si>
  <si>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</si>
  <si>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</si>
  <si>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</si>
  <si>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</si>
  <si>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</si>
  <si>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</si>
  <si>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</si>
  <si>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</si>
  <si>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</si>
  <si>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</si>
  <si>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</si>
  <si>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</si>
  <si>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</si>
  <si>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</si>
  <si>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</si>
  <si>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</si>
  <si>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</si>
  <si>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</si>
  <si>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</si>
  <si>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</si>
  <si>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</si>
  <si>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</si>
  <si>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</si>
  <si>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</si>
  <si>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</si>
  <si>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</si>
  <si>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</si>
  <si>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</si>
  <si>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</si>
  <si>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</si>
  <si>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</si>
  <si>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</si>
  <si>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</si>
  <si>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</si>
  <si>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</si>
  <si>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</si>
  <si>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</si>
  <si>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</si>
  <si>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</si>
  <si>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</si>
  <si>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</si>
  <si>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</si>
  <si>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</si>
  <si>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</si>
  <si>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</si>
  <si>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</si>
  <si>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</si>
  <si>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</si>
  <si>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</si>
  <si>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</si>
  <si>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</si>
  <si>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</si>
  <si>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</si>
  <si>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</si>
  <si>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</si>
  <si>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</si>
  <si>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</si>
  <si>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</si>
  <si>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</si>
  <si>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</si>
  <si>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</si>
  <si>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</si>
  <si>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</si>
  <si>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</si>
  <si>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</si>
  <si>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</si>
  <si>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</si>
  <si>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</si>
  <si>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</si>
  <si>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</si>
  <si>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</si>
  <si>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</si>
  <si>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</si>
  <si>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</si>
  <si>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</si>
  <si>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</si>
  <si>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</si>
  <si>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</si>
  <si>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</si>
  <si>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</si>
  <si>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</si>
  <si>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</si>
  <si>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</si>
  <si>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</si>
  <si>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</si>
  <si>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</si>
  <si>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</si>
  <si>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</si>
  <si>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</si>
  <si>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</si>
  <si>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</si>
  <si>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</si>
  <si>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</si>
  <si>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</si>
  <si>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</si>
  <si>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</si>
  <si>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</si>
  <si>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</si>
  <si>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</si>
  <si>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</si>
  <si>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</si>
  <si>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</si>
  <si>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</si>
  <si>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</si>
  <si>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</si>
  <si>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</si>
  <si>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</si>
  <si>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</si>
  <si>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</si>
  <si>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</si>
  <si>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</si>
  <si>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</si>
  <si>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</si>
  <si>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</si>
  <si>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</si>
  <si>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</si>
  <si>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</si>
  <si>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</si>
  <si>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</si>
  <si>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</si>
  <si>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</si>
  <si>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</si>
  <si>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</si>
  <si>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</si>
  <si>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</si>
  <si>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</si>
  <si>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</si>
  <si>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</si>
  <si>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</si>
  <si>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</si>
  <si>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</si>
  <si>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</si>
  <si>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</si>
  <si>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</si>
  <si>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</si>
  <si>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</si>
  <si>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</si>
  <si>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</si>
  <si>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</si>
  <si>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</si>
  <si>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</si>
  <si>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</si>
  <si>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</si>
  <si>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</si>
  <si>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</si>
  <si>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</si>
  <si>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</si>
  <si>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</si>
  <si>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</si>
  <si>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</si>
  <si>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</si>
  <si>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</si>
  <si>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</si>
  <si>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</si>
  <si>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</si>
  <si>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</si>
  <si>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</si>
  <si>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</si>
  <si>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</si>
  <si>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</si>
  <si>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</si>
  <si>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</si>
  <si>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</si>
  <si>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</si>
  <si>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</si>
  <si>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</si>
  <si>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</si>
  <si>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</si>
  <si>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</si>
  <si>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</si>
  <si>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</si>
  <si>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</si>
  <si>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</si>
  <si>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</si>
  <si>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</si>
  <si>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</si>
  <si>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</si>
  <si>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</si>
  <si>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</si>
  <si>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</si>
  <si>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</si>
  <si>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</si>
  <si>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</si>
  <si>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</si>
  <si>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</si>
  <si>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</si>
  <si>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</si>
  <si>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</si>
  <si>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</si>
  <si>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</si>
  <si>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</si>
  <si>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</si>
  <si>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</si>
  <si>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</si>
  <si>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</si>
  <si>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</si>
  <si>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</si>
  <si>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</si>
  <si>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</si>
  <si>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</si>
  <si>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</si>
  <si>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</si>
  <si>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</si>
  <si>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</si>
  <si>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</si>
  <si>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</si>
  <si>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</si>
  <si>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</si>
  <si>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</si>
  <si>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</si>
  <si>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</si>
  <si>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</si>
  <si>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</si>
  <si>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</si>
  <si>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</si>
  <si>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</si>
  <si>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</si>
  <si>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</si>
  <si>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</si>
  <si>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</si>
  <si>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</si>
  <si>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</si>
  <si>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</si>
  <si>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</si>
  <si>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</si>
  <si>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</si>
  <si>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</si>
  <si>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</si>
  <si>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</si>
  <si>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</si>
  <si>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</si>
  <si>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</si>
  <si>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</si>
  <si>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</si>
  <si>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</si>
  <si>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</si>
  <si>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</si>
  <si>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</si>
  <si>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</si>
  <si>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</si>
  <si>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</si>
  <si>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</si>
  <si>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</si>
  <si>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</si>
  <si>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</si>
  <si>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</si>
  <si>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</si>
  <si>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</si>
  <si>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</si>
  <si>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</si>
  <si>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</si>
  <si>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</si>
  <si>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</si>
  <si>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</si>
  <si>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</si>
  <si>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</si>
  <si>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</si>
  <si>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</si>
  <si>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</si>
  <si>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</si>
  <si>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</si>
  <si>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</si>
  <si>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</si>
  <si>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</si>
  <si>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</si>
  <si>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</si>
  <si>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</si>
  <si>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</si>
  <si>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</si>
  <si>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</si>
  <si>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</si>
  <si>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</si>
  <si>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</si>
  <si>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</si>
  <si>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</si>
  <si>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</si>
  <si>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</si>
  <si>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</si>
  <si>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</si>
  <si>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</si>
  <si>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</si>
  <si>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</si>
  <si>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</si>
  <si>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</si>
  <si>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</si>
  <si>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</si>
  <si>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</si>
  <si>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</si>
  <si>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</si>
  <si>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</si>
  <si>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</si>
  <si>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</si>
  <si>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</si>
  <si>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</si>
  <si>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</si>
  <si>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</si>
  <si>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</si>
  <si>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</si>
  <si>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</si>
  <si>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</si>
  <si>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</si>
  <si>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</si>
  <si>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</si>
  <si>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</si>
  <si>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</si>
  <si>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</si>
  <si>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</si>
  <si>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</si>
  <si>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</si>
  <si>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</si>
  <si>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</si>
  <si>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</si>
  <si>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</si>
  <si>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</si>
  <si>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</si>
  <si>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</si>
  <si>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</si>
  <si>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</si>
  <si>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</si>
  <si>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</si>
  <si>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</si>
  <si>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</si>
  <si>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</si>
  <si>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</si>
  <si>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</si>
  <si>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</si>
  <si>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</si>
  <si>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</si>
  <si>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</si>
  <si>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</si>
  <si>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</si>
  <si>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</si>
  <si>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</si>
  <si>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</si>
  <si>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</si>
  <si>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</si>
  <si>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</si>
  <si>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</si>
  <si>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</si>
  <si>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</si>
  <si>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</si>
  <si>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</si>
  <si>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</si>
  <si>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</si>
  <si>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</si>
  <si>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</si>
  <si>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</si>
  <si>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</si>
  <si>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</si>
  <si>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</si>
  <si>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</si>
  <si>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</si>
  <si>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</si>
  <si>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</si>
  <si>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</si>
  <si>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</si>
  <si>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</si>
  <si>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</si>
  <si>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</si>
  <si>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</si>
  <si>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</si>
  <si>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</si>
  <si>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</si>
  <si>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</si>
  <si>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</si>
  <si>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</si>
  <si>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</si>
  <si>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</si>
  <si>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</si>
  <si>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</si>
  <si>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</si>
  <si>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</si>
  <si>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</si>
  <si>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</si>
  <si>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</si>
  <si>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</si>
  <si>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</si>
  <si>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</si>
  <si>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</si>
  <si>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</si>
  <si>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</si>
  <si>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</si>
  <si>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</si>
  <si>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</si>
  <si>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</si>
  <si>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</si>
  <si>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</si>
  <si>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</si>
  <si>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</si>
  <si>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</si>
  <si>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</si>
  <si>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</si>
  <si>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</si>
  <si>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</si>
  <si>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</si>
  <si>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</si>
  <si>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</si>
  <si>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</si>
  <si>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</si>
  <si>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</si>
  <si>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</si>
  <si>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</si>
  <si>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</si>
  <si>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</si>
  <si>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</si>
  <si>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</si>
  <si>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</si>
  <si>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</si>
  <si>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</si>
  <si>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</si>
  <si>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</si>
  <si>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</si>
  <si>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</si>
  <si>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</si>
  <si>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</si>
  <si>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</si>
  <si>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</si>
  <si>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</si>
  <si>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</si>
  <si>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</si>
  <si>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</si>
  <si>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</si>
  <si>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</si>
  <si>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</si>
  <si>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</si>
  <si>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</si>
  <si>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</si>
  <si>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</si>
  <si>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</si>
  <si>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</si>
  <si>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</si>
  <si>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</si>
  <si>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</si>
  <si>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</si>
  <si>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</si>
  <si>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</si>
  <si>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</si>
  <si>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</si>
  <si>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</si>
  <si>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</si>
  <si>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</si>
  <si>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</si>
  <si>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</si>
  <si>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</si>
  <si>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</si>
  <si>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</si>
  <si>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</si>
  <si>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</si>
  <si>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</si>
  <si>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</si>
  <si>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</si>
  <si>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</si>
  <si>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</si>
  <si>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</si>
  <si>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</si>
  <si>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</si>
  <si>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</si>
  <si>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</si>
  <si>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</si>
  <si>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</si>
  <si>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</si>
  <si>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</si>
  <si>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</si>
  <si>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</si>
  <si>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</si>
  <si>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</si>
  <si>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</si>
  <si>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</si>
  <si>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</si>
  <si>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</si>
  <si>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</si>
  <si>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</si>
  <si>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</si>
  <si>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</si>
  <si>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</si>
  <si>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</si>
  <si>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</si>
  <si>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</si>
  <si>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</si>
  <si>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</si>
  <si>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</si>
  <si>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</si>
  <si>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</si>
  <si>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</si>
  <si>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</si>
  <si>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</si>
  <si>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</si>
  <si>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</si>
  <si>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</si>
  <si>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</si>
  <si>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</si>
  <si>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</si>
  <si>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</si>
  <si>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</si>
  <si>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</si>
  <si>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</si>
  <si>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</si>
  <si>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</si>
  <si>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</si>
  <si>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</si>
  <si>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</si>
  <si>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</si>
  <si>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</si>
  <si>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</si>
  <si>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</si>
  <si>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</si>
  <si>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</si>
  <si>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</si>
  <si>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</si>
  <si>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</si>
  <si>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</si>
  <si>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</si>
  <si>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</si>
  <si>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</si>
  <si>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</si>
  <si>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</si>
  <si>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</si>
  <si>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</si>
  <si>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</si>
  <si>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</si>
  <si>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</si>
  <si>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</si>
  <si>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</si>
  <si>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</si>
  <si>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</si>
  <si>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</si>
  <si>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</si>
  <si>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</si>
  <si>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</si>
  <si>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</si>
  <si>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</si>
  <si>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</si>
  <si>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</si>
  <si>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</si>
  <si>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</si>
  <si>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</si>
  <si>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</si>
  <si>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</si>
  <si>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</si>
  <si>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</si>
  <si>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</si>
  <si>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</si>
  <si>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</si>
  <si>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</si>
  <si>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</si>
  <si>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</si>
  <si>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</si>
  <si>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</si>
  <si>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</si>
  <si>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</si>
  <si>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</si>
  <si>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</si>
  <si>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</si>
  <si>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</si>
  <si>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</si>
  <si>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</si>
  <si>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</si>
  <si>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</si>
  <si>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</si>
  <si>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</si>
  <si>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</si>
  <si>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</si>
  <si>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</si>
  <si>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</si>
  <si>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</si>
  <si>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</si>
  <si>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</si>
  <si>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</si>
  <si>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</si>
  <si>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</si>
  <si>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</si>
  <si>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</si>
  <si>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</si>
  <si>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</si>
  <si>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</si>
  <si>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</si>
  <si>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</si>
  <si>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</si>
  <si>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</si>
  <si>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</si>
  <si>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</si>
  <si>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</si>
  <si>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</si>
  <si>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</si>
  <si>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</si>
  <si>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</si>
  <si>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</si>
  <si>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</si>
  <si>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</si>
  <si>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</si>
  <si>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</si>
  <si>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</si>
  <si>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</si>
  <si>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</si>
  <si>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</si>
  <si>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</si>
  <si>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</si>
  <si>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</si>
  <si>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</si>
  <si>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</si>
  <si>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</si>
  <si>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</si>
  <si>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</si>
  <si>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</si>
  <si>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</si>
  <si>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</si>
  <si>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</si>
  <si>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</si>
  <si>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</si>
  <si>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</si>
  <si>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</si>
  <si>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</si>
  <si>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</si>
  <si>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</si>
  <si>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</si>
  <si>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</si>
  <si>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</si>
  <si>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</si>
  <si>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</si>
  <si>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</si>
  <si>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</si>
  <si>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</si>
  <si>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</si>
  <si>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</si>
  <si>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</si>
  <si>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</si>
  <si>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</si>
  <si>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</si>
  <si>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</si>
  <si>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</si>
  <si>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</si>
  <si>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</si>
  <si>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</si>
  <si>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</si>
  <si>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</si>
  <si>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</si>
  <si>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</si>
  <si>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</si>
  <si>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</si>
  <si>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</si>
  <si>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</si>
  <si>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</si>
  <si>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</si>
  <si>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</si>
  <si>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</si>
  <si>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</si>
  <si>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</si>
  <si>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</si>
  <si>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</si>
  <si>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</si>
  <si>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</si>
  <si>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</si>
  <si>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</si>
  <si>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</si>
  <si>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</si>
  <si>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</si>
  <si>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</si>
  <si>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</si>
  <si>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</si>
  <si>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</si>
  <si>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</si>
  <si>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</si>
  <si>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</si>
  <si>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</si>
  <si>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</si>
  <si>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</si>
  <si>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</si>
  <si>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</si>
  <si>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</si>
  <si>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</si>
  <si>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</si>
  <si>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</si>
  <si>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</si>
  <si>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</si>
  <si>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</si>
  <si>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</si>
  <si>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</si>
  <si>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</si>
  <si>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</si>
  <si>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</si>
  <si>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</si>
  <si>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</si>
  <si>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</si>
  <si>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</si>
  <si>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</si>
  <si>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</si>
  <si>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</si>
  <si>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</si>
  <si>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</si>
  <si>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</si>
  <si>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</si>
  <si>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</si>
  <si>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</si>
  <si>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</si>
  <si>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</si>
  <si>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</si>
  <si>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</si>
  <si>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</si>
  <si>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</si>
  <si>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</si>
  <si>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</si>
  <si>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</si>
  <si>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</si>
  <si>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</si>
  <si>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</si>
  <si>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</si>
  <si>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</si>
  <si>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</si>
  <si>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</si>
  <si>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</si>
  <si>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</si>
  <si>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</si>
  <si>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</si>
  <si>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</si>
  <si>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</si>
  <si>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</si>
  <si>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</si>
  <si>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</si>
  <si>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</si>
  <si>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</si>
  <si>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</si>
  <si>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</si>
  <si>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</si>
  <si>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</si>
  <si>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</si>
  <si>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</si>
  <si>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</si>
  <si>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</si>
  <si>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</si>
  <si>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</si>
  <si>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</si>
  <si>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</si>
  <si>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</si>
  <si>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</si>
  <si>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</si>
  <si>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</si>
  <si>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</si>
  <si>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</si>
  <si>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</si>
  <si>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</si>
  <si>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</si>
  <si>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</si>
  <si>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</si>
  <si>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</si>
  <si>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</si>
  <si>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</si>
  <si>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</si>
  <si>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</si>
  <si>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</si>
  <si>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</si>
  <si>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</si>
  <si>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</si>
  <si>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</si>
  <si>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</si>
  <si>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</si>
  <si>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</si>
  <si>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</si>
  <si>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</si>
  <si>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</si>
  <si>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</si>
  <si>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</si>
  <si>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</si>
  <si>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</si>
  <si>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</si>
  <si>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</si>
  <si>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</si>
  <si>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</si>
  <si>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</si>
  <si>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</si>
  <si>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</si>
  <si>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</si>
  <si>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</si>
  <si>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</si>
  <si>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</si>
  <si>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</si>
  <si>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</si>
  <si>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</si>
  <si>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</si>
  <si>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</si>
  <si>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</si>
  <si>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</si>
  <si>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</si>
  <si>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</si>
  <si>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</si>
  <si>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</si>
  <si>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</si>
  <si>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</si>
  <si>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</si>
  <si>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</si>
  <si>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</si>
  <si>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</si>
  <si>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</si>
  <si>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</si>
  <si>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</si>
  <si>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</si>
  <si>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</si>
  <si>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</si>
  <si>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</si>
  <si>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</si>
  <si>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</si>
  <si>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</si>
  <si>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</si>
  <si>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</si>
  <si>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</si>
  <si>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</si>
  <si>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</si>
  <si>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</si>
  <si>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</si>
  <si>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</si>
  <si>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</si>
  <si>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</si>
  <si>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</si>
  <si>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</si>
  <si>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</si>
  <si>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</si>
  <si>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</si>
  <si>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</si>
  <si>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</si>
  <si>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</si>
  <si>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</si>
  <si>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</si>
  <si>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</si>
  <si>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</si>
  <si>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</si>
  <si>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</si>
  <si>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</si>
  <si>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</si>
  <si>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</si>
  <si>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</si>
  <si>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</si>
  <si>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</si>
  <si>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</si>
  <si>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</si>
  <si>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</si>
  <si>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</si>
  <si>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</si>
  <si>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</si>
  <si>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</si>
  <si>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</si>
  <si>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</si>
  <si>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</si>
  <si>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</si>
  <si>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</si>
  <si>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</si>
  <si>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</si>
  <si>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</si>
  <si>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</si>
  <si>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</si>
  <si>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</si>
  <si>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</si>
  <si>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</si>
  <si>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</si>
  <si>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</si>
  <si>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</si>
  <si>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</si>
  <si>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</si>
  <si>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</si>
  <si>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</si>
  <si>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</si>
  <si>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</si>
  <si>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</si>
  <si>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</si>
  <si>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</si>
  <si>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</si>
  <si>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</si>
  <si>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</si>
  <si>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</si>
  <si>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</si>
  <si>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</si>
  <si>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</si>
  <si>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</si>
  <si>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</si>
  <si>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</si>
  <si>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</si>
  <si>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</si>
  <si>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</si>
  <si>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</si>
  <si>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</si>
  <si>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</si>
  <si>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</si>
  <si>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</si>
  <si>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</si>
  <si>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</si>
  <si>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</si>
  <si>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</si>
  <si>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</si>
  <si>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</si>
  <si>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</si>
  <si>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</si>
  <si>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</si>
  <si>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</si>
  <si>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</si>
  <si>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</si>
  <si>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</si>
  <si>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</si>
  <si>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</si>
  <si>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</si>
  <si>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</si>
  <si>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</si>
  <si>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</si>
  <si>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</si>
  <si>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</si>
  <si>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</si>
  <si>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</si>
  <si>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</si>
  <si>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</si>
  <si>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</si>
  <si>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</si>
  <si>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</si>
  <si>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</si>
  <si>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</si>
  <si>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</si>
  <si>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</si>
  <si>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</si>
  <si>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</si>
  <si>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</si>
  <si>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</si>
  <si>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</si>
  <si>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</si>
  <si>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</si>
  <si>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</si>
  <si>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</si>
  <si>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</si>
  <si>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</si>
  <si>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</si>
  <si>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</si>
  <si>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</si>
  <si>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</si>
  <si>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</si>
  <si>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</si>
  <si>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</si>
  <si>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</si>
  <si>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</si>
  <si>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</si>
  <si>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</si>
  <si>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</si>
  <si>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</si>
  <si>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</si>
  <si>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</si>
  <si>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</si>
  <si>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</si>
  <si>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</si>
  <si>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</si>
  <si>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</si>
  <si>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</si>
  <si>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</si>
  <si>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</si>
  <si>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</si>
  <si>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</si>
  <si>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</si>
  <si>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</si>
  <si>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</si>
  <si>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</si>
  <si>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</si>
  <si>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</si>
  <si>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</si>
  <si>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</si>
  <si>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</si>
  <si>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</si>
  <si>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</si>
  <si>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</si>
  <si>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</si>
  <si>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</si>
  <si>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</si>
  <si>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</si>
  <si>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</si>
  <si>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</si>
  <si>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</si>
  <si>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</si>
  <si>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</si>
  <si>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</si>
  <si>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</si>
  <si>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</si>
  <si>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</si>
  <si>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</si>
  <si>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</si>
  <si>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</si>
  <si>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</si>
  <si>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</si>
  <si>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</si>
  <si>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</si>
  <si>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</si>
  <si>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</si>
  <si>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</si>
  <si>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</si>
  <si>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</si>
  <si>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</si>
  <si>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</si>
  <si>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</si>
  <si>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</si>
  <si>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</si>
  <si>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</si>
  <si>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</si>
  <si>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</si>
  <si>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</si>
  <si>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</si>
  <si>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</si>
  <si>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</si>
  <si>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</si>
  <si>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</si>
  <si>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</si>
  <si>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</si>
  <si>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</si>
  <si>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</si>
  <si>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</si>
  <si>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</si>
  <si>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</si>
  <si>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</si>
  <si>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</si>
  <si>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</si>
  <si>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</si>
  <si>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</si>
  <si>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</si>
  <si>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</si>
  <si>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</si>
  <si>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</si>
  <si>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</si>
  <si>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</si>
  <si>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</si>
  <si>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</si>
  <si>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</si>
  <si>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</si>
  <si>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</si>
  <si>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</si>
  <si>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</si>
  <si>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</si>
  <si>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</si>
  <si>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</si>
  <si>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</si>
  <si>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</si>
  <si>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</si>
  <si>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</si>
  <si>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</si>
  <si>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</si>
  <si>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</si>
  <si>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</si>
  <si>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</si>
  <si>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</si>
  <si>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</si>
  <si>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</si>
  <si>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</si>
  <si>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</si>
  <si>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</si>
  <si>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</si>
  <si>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</si>
  <si>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</si>
  <si>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</si>
  <si>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</si>
  <si>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</si>
  <si>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</si>
  <si>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</si>
  <si>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</si>
  <si>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</si>
  <si>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</si>
  <si>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</si>
  <si>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</si>
  <si>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</si>
  <si>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</si>
  <si>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</si>
  <si>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</si>
  <si>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</si>
  <si>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</si>
  <si>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</si>
  <si>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</si>
  <si>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</si>
  <si>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</si>
  <si>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</si>
  <si>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</si>
  <si>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</si>
  <si>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</si>
  <si>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</si>
  <si>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</si>
  <si>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</si>
  <si>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</si>
  <si>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</si>
  <si>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</si>
  <si>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</si>
  <si>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</si>
  <si>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</si>
  <si>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</si>
  <si>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</si>
  <si>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</si>
  <si>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</si>
  <si>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</si>
  <si>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</si>
  <si>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</si>
  <si>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</si>
  <si>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</si>
  <si>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</si>
  <si>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</si>
  <si>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</si>
  <si>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</si>
  <si>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</si>
  <si>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</si>
  <si>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</si>
  <si>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</si>
  <si>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</si>
  <si>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</si>
  <si>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</si>
  <si>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</si>
  <si>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</si>
  <si>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</si>
  <si>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</si>
  <si>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</si>
  <si>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</si>
  <si>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</si>
  <si>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</si>
  <si>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</si>
  <si>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</si>
  <si>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</si>
  <si>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</si>
  <si>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</si>
  <si>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</si>
  <si>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</si>
  <si>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</si>
  <si>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</si>
  <si>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</si>
  <si>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</si>
  <si>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</si>
  <si>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</si>
  <si>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</si>
  <si>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</si>
  <si>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</si>
  <si>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</si>
  <si>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</si>
  <si>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</si>
  <si>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</si>
  <si>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</si>
  <si>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</si>
  <si>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</si>
  <si>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</si>
  <si>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</si>
  <si>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</si>
  <si>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</si>
  <si>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</si>
  <si>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</si>
  <si>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</si>
  <si>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</si>
  <si>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</si>
  <si>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</si>
  <si>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</si>
  <si>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</si>
  <si>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</si>
  <si>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</si>
  <si>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</si>
  <si>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</si>
  <si>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</si>
  <si>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</si>
  <si>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</si>
  <si>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</si>
  <si>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</si>
  <si>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</si>
  <si>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</si>
  <si>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</si>
  <si>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</si>
  <si>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</si>
  <si>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</si>
  <si>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</si>
  <si>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</si>
  <si>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</si>
  <si>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</si>
  <si>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</si>
  <si>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</si>
  <si>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</si>
  <si>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</si>
  <si>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</si>
  <si>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</si>
  <si>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</si>
  <si>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</si>
  <si>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</si>
  <si>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</si>
  <si>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</si>
  <si>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</si>
  <si>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</si>
  <si>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</si>
  <si>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</si>
  <si>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</si>
  <si>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</si>
  <si>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</si>
  <si>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</si>
  <si>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</si>
  <si>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</si>
  <si>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</si>
  <si>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</si>
  <si>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</si>
  <si>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</si>
  <si>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</si>
  <si>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</si>
  <si>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</si>
  <si>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</si>
  <si>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</si>
  <si>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</si>
  <si>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</si>
  <si>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</si>
  <si>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</si>
  <si>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</si>
  <si>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</si>
  <si>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</si>
  <si>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</si>
  <si>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</si>
  <si>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</si>
  <si>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</si>
  <si>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</si>
  <si>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</si>
  <si>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</si>
  <si>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</si>
  <si>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</si>
  <si>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</si>
  <si>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</si>
  <si>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</si>
  <si>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</si>
  <si>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</si>
  <si>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</si>
  <si>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</si>
  <si>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</si>
  <si>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</si>
  <si>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</si>
  <si>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</si>
  <si>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</si>
  <si>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</si>
  <si>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</si>
  <si>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</si>
  <si>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</si>
  <si>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</si>
  <si>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</si>
  <si>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</si>
  <si>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</si>
  <si>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</si>
  <si>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</si>
  <si>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</si>
  <si>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</si>
  <si>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</si>
  <si>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</si>
  <si>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</si>
  <si>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</si>
  <si>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</si>
  <si>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</si>
  <si>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</si>
  <si>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</si>
  <si>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</si>
  <si>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</si>
  <si>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</si>
  <si>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</si>
  <si>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</si>
  <si>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</si>
  <si>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</si>
  <si>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</si>
  <si>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</si>
  <si>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</si>
  <si>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</si>
  <si>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</si>
  <si>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</si>
  <si>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</si>
  <si>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</si>
  <si>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</si>
  <si>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</si>
  <si>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</si>
  <si>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</si>
  <si>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</si>
  <si>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</si>
  <si>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</si>
  <si>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</si>
  <si>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</si>
  <si>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</si>
  <si>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</si>
  <si>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</si>
  <si>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</si>
  <si>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</si>
  <si>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</si>
  <si>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</si>
  <si>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</si>
  <si>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</si>
  <si>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</si>
  <si>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</si>
  <si>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</si>
  <si>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</si>
  <si>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</si>
  <si>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</si>
  <si>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</si>
  <si>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</si>
  <si>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</si>
  <si>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</si>
  <si>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</si>
  <si>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</si>
  <si>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</si>
  <si>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</si>
  <si>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</si>
  <si>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</si>
  <si>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</si>
  <si>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</si>
  <si>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</si>
  <si>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</si>
  <si>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</si>
  <si>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</si>
  <si>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</si>
  <si>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</si>
  <si>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</si>
  <si>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</si>
  <si>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</si>
  <si>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</si>
  <si>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</si>
  <si>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</si>
  <si>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</si>
  <si>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</si>
  <si>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</si>
  <si>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</si>
  <si>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</si>
  <si>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</si>
  <si>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</si>
  <si>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</si>
  <si>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</si>
  <si>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</si>
  <si>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</si>
  <si>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</si>
  <si>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</si>
  <si>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</si>
  <si>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</si>
  <si>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</si>
  <si>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</si>
  <si>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</si>
  <si>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</si>
  <si>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</si>
  <si>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</si>
  <si>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</si>
  <si>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</si>
  <si>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</si>
  <si>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</si>
  <si>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</si>
  <si>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</si>
  <si>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</si>
  <si>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</si>
  <si>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</si>
  <si>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</si>
  <si>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</si>
  <si>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</si>
  <si>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</si>
  <si>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</si>
  <si>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</si>
  <si>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</si>
  <si>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</si>
  <si>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</si>
  <si>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</si>
  <si>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</si>
  <si>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</si>
  <si>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</si>
  <si>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</si>
  <si>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</si>
  <si>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</si>
  <si>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</si>
  <si>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</si>
  <si>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</si>
  <si>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</si>
  <si>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</si>
  <si>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</si>
  <si>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</si>
  <si>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</si>
  <si>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</si>
  <si>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</si>
  <si>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</si>
  <si>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</si>
  <si>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</si>
  <si>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</si>
  <si>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</si>
  <si>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</si>
  <si>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</si>
  <si>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</si>
  <si>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</si>
  <si>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</si>
  <si>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</si>
  <si>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</si>
  <si>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</si>
  <si>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</si>
  <si>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</si>
  <si>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</si>
  <si>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</si>
  <si>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</si>
  <si>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</si>
  <si>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</si>
  <si>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</si>
  <si>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</si>
  <si>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</si>
  <si>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</si>
  <si>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</si>
  <si>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</si>
  <si>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</si>
  <si>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</si>
  <si>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</si>
  <si>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</si>
  <si>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</si>
  <si>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</si>
  <si>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</si>
  <si>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</si>
  <si>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</si>
  <si>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</si>
  <si>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</si>
  <si>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</si>
  <si>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</si>
  <si>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</si>
  <si>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</si>
  <si>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</si>
  <si>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</si>
  <si>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</si>
  <si>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</si>
  <si>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</si>
  <si>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</si>
  <si>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</si>
  <si>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</si>
  <si>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</si>
  <si>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</si>
  <si>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</si>
  <si>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</si>
  <si>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</si>
  <si>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</si>
  <si>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</si>
  <si>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</si>
  <si>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</si>
  <si>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</si>
  <si>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</si>
  <si>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</si>
  <si>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</si>
  <si>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</si>
  <si>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</si>
  <si>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</si>
  <si>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</si>
  <si>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</si>
  <si>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</si>
  <si>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</si>
  <si>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</si>
  <si>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</si>
  <si>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</si>
  <si>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</si>
  <si>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</si>
  <si>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</si>
  <si>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</si>
  <si>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</si>
  <si>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</si>
  <si>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</si>
  <si>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</si>
  <si>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</si>
  <si>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</si>
  <si>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</si>
  <si>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</si>
  <si>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</si>
  <si>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</si>
  <si>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</si>
  <si>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</si>
  <si>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</si>
  <si>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</si>
  <si>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</si>
  <si>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</si>
  <si>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</si>
  <si>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</si>
  <si>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</si>
  <si>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</si>
  <si>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</si>
  <si>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</si>
  <si>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</si>
  <si>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</si>
  <si>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</si>
  <si>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</si>
  <si>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</si>
  <si>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</si>
  <si>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</si>
  <si>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</si>
  <si>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</si>
  <si>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</si>
  <si>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</si>
  <si>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</si>
  <si>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</si>
  <si>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</si>
  <si>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</si>
  <si>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</si>
  <si>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</si>
  <si>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</si>
  <si>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</si>
  <si>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</si>
  <si>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</si>
  <si>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</si>
  <si>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</si>
  <si>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</si>
  <si>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</si>
  <si>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</si>
  <si>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</si>
  <si>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</si>
  <si>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</si>
  <si>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</si>
  <si>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</si>
  <si>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</si>
  <si>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</si>
  <si>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</si>
  <si>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</si>
  <si>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</si>
  <si>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</si>
  <si>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</si>
  <si>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</si>
  <si>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</si>
  <si>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</si>
  <si>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</si>
  <si>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</si>
  <si>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</si>
  <si>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</si>
  <si>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</si>
  <si>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</si>
  <si>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</si>
  <si>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</si>
  <si>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</si>
  <si>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</si>
  <si>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</si>
  <si>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</si>
  <si>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</si>
  <si>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</si>
  <si>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</si>
  <si>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</si>
  <si>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</si>
  <si>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</si>
  <si>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</si>
  <si>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</si>
  <si>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</si>
  <si>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</si>
  <si>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</si>
  <si>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</si>
  <si>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</si>
  <si>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</si>
  <si>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</si>
  <si>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</si>
  <si>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</si>
  <si>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</si>
  <si>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</si>
  <si>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</si>
  <si>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</si>
  <si>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</si>
  <si>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</si>
  <si>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</si>
  <si>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</si>
  <si>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</si>
  <si>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</si>
  <si>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</si>
  <si>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</si>
  <si>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</si>
  <si>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</si>
  <si>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</si>
  <si>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</si>
  <si>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</si>
  <si>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</si>
  <si>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</si>
  <si>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</si>
  <si>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</si>
  <si>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</si>
  <si>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</si>
  <si>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</si>
  <si>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</si>
  <si>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</si>
  <si>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</si>
  <si>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</si>
  <si>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</si>
  <si>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</si>
  <si>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</si>
  <si>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</si>
  <si>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</si>
  <si>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</si>
  <si>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</si>
  <si>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</si>
  <si>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</si>
  <si>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</si>
  <si>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</si>
  <si>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</si>
  <si>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</si>
  <si>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</si>
  <si>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</si>
  <si>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</si>
  <si>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</si>
  <si>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</si>
  <si>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</si>
  <si>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</si>
  <si>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</si>
  <si>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</si>
  <si>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</si>
  <si>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</si>
  <si>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</si>
  <si>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</si>
  <si>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</si>
  <si>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</si>
  <si>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</si>
  <si>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</si>
  <si>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</si>
  <si>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</si>
  <si>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</si>
  <si>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</si>
  <si>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</si>
  <si>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</si>
  <si>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</si>
  <si>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</si>
  <si>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</si>
  <si>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</si>
  <si>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</si>
  <si>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</si>
  <si>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</si>
  <si>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</si>
  <si>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</si>
  <si>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</si>
  <si>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</si>
  <si>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</si>
  <si>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</si>
  <si>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</si>
  <si>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</si>
  <si>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</si>
  <si>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</si>
  <si>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</si>
  <si>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</si>
  <si>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</si>
  <si>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</si>
  <si>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</si>
  <si>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</si>
  <si>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</si>
  <si>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</si>
  <si>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</si>
  <si>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</si>
  <si>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</si>
  <si>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</si>
  <si>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</si>
  <si>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</si>
  <si>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</si>
  <si>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</si>
  <si>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</si>
  <si>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</si>
  <si>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</si>
  <si>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</si>
  <si>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</si>
  <si>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</si>
  <si>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</si>
  <si>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</si>
  <si>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</si>
  <si>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</si>
  <si>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</si>
  <si>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</si>
  <si>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</si>
  <si>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</si>
  <si>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</si>
  <si>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</si>
  <si>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</si>
  <si>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</si>
  <si>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</si>
  <si>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</si>
  <si>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</si>
  <si>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</si>
  <si>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</si>
  <si>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</si>
  <si>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</si>
  <si>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</si>
  <si>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</si>
  <si>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</si>
  <si>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</si>
  <si>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</si>
  <si>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</si>
  <si>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</si>
  <si>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</si>
  <si>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</si>
  <si>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</si>
  <si>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</si>
  <si>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</si>
  <si>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</si>
  <si>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</si>
  <si>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</si>
  <si>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</si>
  <si>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</si>
  <si>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</si>
  <si>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</si>
  <si>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</si>
  <si>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</si>
  <si>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</si>
  <si>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</si>
  <si>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</si>
  <si>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</si>
  <si>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</si>
  <si>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</si>
  <si>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</si>
  <si>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</si>
  <si>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</si>
  <si>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</si>
  <si>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</si>
  <si>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</si>
  <si>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</si>
  <si>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</si>
  <si>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</si>
  <si>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</si>
  <si>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</si>
  <si>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</si>
  <si>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</si>
  <si>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</si>
  <si>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</si>
  <si>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</si>
  <si>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</si>
  <si>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</si>
  <si>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</si>
  <si>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</si>
  <si>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</si>
  <si>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</si>
  <si>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</si>
  <si>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</si>
  <si>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</si>
  <si>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</si>
  <si>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</si>
  <si>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</si>
  <si>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</si>
  <si>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</si>
  <si>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</si>
  <si>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</si>
  <si>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</si>
  <si>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</si>
  <si>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</si>
  <si>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</si>
  <si>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</si>
  <si>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</si>
  <si>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</si>
  <si>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</si>
  <si>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</si>
  <si>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</si>
  <si>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</si>
  <si>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</si>
  <si>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</si>
  <si>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</si>
  <si>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</si>
  <si>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</si>
  <si>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</si>
  <si>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</si>
  <si>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</si>
  <si>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</si>
  <si>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</si>
  <si>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</si>
  <si>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</si>
  <si>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</si>
  <si>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</si>
  <si>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</si>
  <si>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</si>
  <si>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</si>
  <si>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</si>
  <si>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</si>
  <si>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</si>
  <si>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</si>
  <si>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</si>
  <si>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</si>
  <si>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</si>
  <si>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</si>
  <si>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</si>
  <si>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</si>
  <si>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</si>
  <si>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</si>
  <si>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</si>
  <si>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</si>
  <si>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</si>
  <si>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</si>
  <si>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</si>
  <si>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</si>
  <si>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</si>
  <si>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</si>
  <si>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</si>
  <si>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</si>
  <si>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</si>
  <si>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</si>
  <si>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</si>
  <si>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</si>
  <si>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</si>
  <si>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</si>
  <si>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</si>
  <si>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</si>
  <si>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</si>
  <si>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</si>
  <si>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</si>
  <si>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</si>
  <si>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</si>
  <si>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</si>
  <si>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</si>
  <si>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</si>
  <si>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</si>
  <si>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</si>
  <si>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</si>
  <si>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</si>
  <si>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</si>
  <si>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</si>
  <si>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</si>
  <si>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</si>
  <si>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</si>
  <si>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</si>
  <si>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</si>
  <si>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</si>
  <si>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</si>
  <si>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</si>
  <si>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</si>
  <si>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</si>
  <si>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</si>
  <si>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</si>
  <si>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</si>
  <si>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</si>
  <si>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</si>
  <si>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</si>
  <si>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</si>
  <si>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</si>
  <si>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</si>
  <si>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</si>
  <si>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</si>
  <si>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</si>
  <si>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</si>
  <si>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</si>
  <si>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</si>
  <si>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</si>
  <si>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</si>
  <si>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</si>
  <si>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</si>
  <si>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</si>
  <si>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</si>
  <si>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</si>
  <si>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</si>
  <si>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</si>
  <si>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</si>
  <si>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</si>
  <si>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</si>
  <si>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</si>
  <si>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</si>
  <si>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</si>
  <si>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</si>
  <si>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</si>
  <si>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</si>
  <si>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</si>
  <si>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</si>
  <si>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</si>
  <si>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</si>
  <si>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</si>
  <si>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</si>
  <si>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</si>
  <si>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</si>
  <si>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</si>
  <si>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</si>
  <si>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</si>
  <si>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</si>
  <si>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</si>
  <si>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</si>
  <si>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</si>
  <si>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</si>
  <si>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</si>
  <si>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</si>
  <si>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</si>
  <si>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</si>
  <si>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</si>
  <si>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</si>
  <si>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</si>
  <si>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</si>
  <si>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</si>
  <si>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</si>
  <si>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</si>
  <si>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</si>
  <si>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</si>
  <si>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</si>
  <si>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</si>
  <si>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</si>
  <si>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</si>
  <si>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</si>
  <si>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</si>
  <si>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</si>
  <si>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</si>
  <si>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</si>
  <si>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</si>
  <si>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</si>
  <si>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</si>
  <si>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</si>
  <si>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</si>
  <si>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</si>
  <si>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</si>
  <si>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</si>
  <si>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</si>
  <si>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</si>
  <si>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</si>
  <si>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</si>
  <si>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</si>
  <si>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</si>
  <si>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</si>
  <si>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</si>
  <si>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</si>
  <si>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</si>
  <si>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</si>
  <si>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</si>
  <si>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</si>
  <si>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</si>
  <si>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</si>
  <si>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</si>
  <si>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</si>
  <si>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</si>
  <si>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</si>
  <si>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</si>
  <si>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</si>
  <si>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</si>
  <si>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</si>
  <si>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</si>
  <si>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</si>
  <si>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</si>
  <si>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</si>
  <si>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</si>
  <si>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</si>
  <si>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</si>
  <si>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</si>
  <si>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</si>
  <si>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</si>
  <si>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</si>
  <si>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</si>
  <si>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</si>
  <si>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</si>
  <si>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</si>
  <si>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</si>
  <si>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</si>
  <si>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</si>
  <si>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</si>
  <si>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</si>
  <si>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</si>
  <si>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</si>
  <si>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</si>
  <si>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</si>
  <si>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</si>
  <si>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</si>
  <si>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</si>
  <si>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</si>
  <si>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</si>
  <si>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</si>
  <si>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</si>
  <si>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</si>
  <si>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</si>
  <si>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</si>
  <si>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</si>
  <si>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</si>
  <si>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</si>
  <si>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</si>
  <si>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</si>
  <si>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</si>
  <si>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</si>
  <si>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</si>
  <si>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</si>
  <si>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</si>
  <si>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</si>
  <si>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</si>
  <si>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</si>
  <si>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</si>
  <si>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</si>
  <si>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</si>
  <si>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</si>
  <si>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</si>
  <si>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</si>
  <si>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</si>
  <si>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</si>
  <si>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</si>
  <si>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</si>
  <si>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</si>
  <si>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</si>
  <si>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</si>
  <si>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</si>
  <si>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</si>
  <si>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</si>
  <si>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</si>
  <si>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</si>
  <si>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</si>
  <si>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</si>
  <si>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</si>
  <si>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</si>
  <si>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</si>
  <si>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</si>
  <si>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</si>
  <si>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</si>
  <si>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</si>
  <si>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</si>
  <si>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</si>
  <si>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</si>
  <si>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</si>
  <si>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</si>
  <si>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</si>
  <si>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</si>
  <si>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</si>
  <si>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</si>
  <si>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</si>
  <si>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</si>
  <si>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</si>
  <si>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</si>
  <si>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</si>
  <si>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</si>
  <si>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</si>
  <si>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</si>
  <si>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</si>
  <si>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</si>
  <si>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</si>
  <si>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</si>
  <si>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</si>
  <si>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</si>
  <si>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</si>
  <si>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</si>
  <si>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</si>
  <si>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</si>
  <si>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</si>
  <si>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</si>
  <si>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</si>
  <si>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</si>
  <si>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</si>
  <si>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</si>
  <si>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</si>
  <si>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</si>
  <si>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</si>
  <si>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</si>
  <si>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</si>
  <si>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</si>
  <si>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</si>
  <si>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</si>
  <si>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</si>
  <si>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</si>
  <si>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</si>
  <si>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</si>
  <si>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</si>
  <si>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</si>
  <si>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</si>
  <si>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</si>
  <si>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</si>
  <si>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</si>
  <si>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</si>
  <si>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</si>
  <si>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</si>
  <si>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</si>
  <si>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</si>
  <si>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</si>
  <si>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</si>
  <si>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</si>
  <si>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</si>
  <si>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</si>
  <si>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</si>
  <si>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</si>
  <si>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</si>
  <si>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</si>
  <si>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</si>
  <si>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</si>
  <si>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</si>
  <si>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</si>
  <si>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</si>
  <si>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</si>
  <si>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</si>
  <si>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</si>
  <si>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</si>
  <si>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</si>
  <si>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</si>
  <si>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</si>
  <si>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</si>
  <si>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</si>
  <si>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</si>
  <si>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</si>
  <si>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</si>
  <si>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</si>
  <si>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</si>
  <si>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</si>
  <si>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</si>
  <si>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</si>
  <si>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</si>
  <si>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</si>
  <si>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</si>
  <si>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</si>
  <si>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</si>
  <si>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</si>
  <si>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</si>
  <si>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</si>
  <si>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</si>
  <si>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</si>
  <si>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</si>
  <si>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</si>
  <si>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</si>
  <si>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</si>
  <si>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</si>
  <si>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</si>
  <si>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</si>
  <si>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</si>
  <si>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</si>
  <si>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</si>
  <si>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</si>
  <si>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</si>
  <si>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</si>
  <si>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</si>
  <si>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</si>
  <si>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</si>
  <si>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</si>
  <si>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</si>
  <si>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</si>
  <si>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</si>
  <si>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</si>
  <si>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</si>
  <si>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</si>
  <si>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</si>
  <si>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</si>
  <si>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</si>
  <si>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</si>
  <si>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</si>
  <si>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</si>
  <si>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</si>
  <si>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</si>
  <si>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</si>
  <si>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</si>
  <si>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</si>
  <si>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</si>
  <si>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</si>
  <si>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</si>
  <si>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</si>
  <si>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</si>
  <si>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</si>
  <si>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</si>
  <si>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</si>
  <si>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</si>
  <si>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</si>
  <si>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</si>
  <si>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</si>
  <si>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</si>
  <si>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</si>
  <si>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</si>
  <si>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</si>
  <si>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</si>
  <si>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</si>
  <si>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</si>
  <si>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</si>
  <si>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</si>
  <si>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</si>
  <si>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</si>
  <si>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</si>
  <si>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</si>
  <si>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</si>
  <si>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</si>
  <si>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</si>
  <si>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</si>
  <si>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</si>
  <si>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</si>
  <si>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</si>
  <si>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</si>
  <si>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</si>
  <si>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</si>
  <si>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</si>
  <si>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</si>
  <si>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</si>
  <si>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</si>
  <si>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</si>
  <si>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</si>
  <si>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</si>
  <si>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</si>
  <si>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</si>
  <si>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</si>
  <si>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</si>
  <si>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</si>
  <si>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</si>
  <si>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</si>
  <si>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</si>
  <si>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</si>
  <si>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</si>
  <si>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</si>
  <si>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</si>
  <si>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</si>
  <si>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</si>
  <si>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</si>
  <si>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</si>
  <si>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</si>
  <si>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</si>
  <si>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</si>
  <si>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</si>
  <si>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</si>
  <si>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</si>
  <si>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</si>
  <si>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</si>
  <si>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</si>
  <si>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</si>
  <si>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</si>
  <si>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</si>
  <si>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</si>
  <si>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</si>
  <si>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</si>
  <si>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</si>
  <si>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</si>
  <si>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</si>
  <si>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</si>
  <si>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</si>
  <si>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</si>
  <si>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</si>
  <si>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</si>
  <si>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</si>
  <si>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</si>
  <si>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</si>
  <si>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</si>
  <si>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</si>
  <si>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</si>
  <si>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</si>
  <si>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</si>
  <si>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</si>
  <si>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</si>
  <si>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</si>
  <si>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</si>
  <si>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</si>
  <si>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</si>
  <si>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</si>
  <si>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</si>
  <si>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</si>
  <si>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</si>
  <si>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</si>
  <si>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</si>
  <si>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</si>
  <si>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</si>
  <si>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</si>
  <si>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</si>
  <si>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</si>
  <si>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</si>
  <si>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</si>
  <si>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</si>
  <si>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</si>
  <si>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</si>
  <si>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</si>
  <si>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</si>
  <si>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</si>
  <si>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</si>
  <si>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</si>
  <si>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</si>
  <si>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</si>
  <si>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</si>
  <si>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</si>
  <si>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</si>
  <si>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</si>
  <si>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</si>
  <si>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</si>
  <si>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</si>
  <si>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</si>
  <si>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</si>
  <si>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</si>
  <si>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</si>
  <si>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</si>
  <si>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</si>
  <si>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</si>
  <si>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</si>
  <si>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</si>
  <si>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</si>
  <si>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</si>
  <si>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</si>
  <si>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</si>
  <si>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</si>
  <si>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</si>
  <si>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</si>
  <si>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</si>
  <si>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</si>
  <si>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</si>
  <si>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</si>
  <si>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</si>
  <si>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</si>
  <si>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</si>
  <si>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</si>
  <si>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</si>
  <si>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</si>
  <si>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</si>
  <si>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</si>
  <si>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</si>
  <si>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</si>
  <si>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</si>
  <si>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</si>
  <si>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</si>
  <si>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</si>
  <si>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</si>
  <si>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</si>
  <si>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</si>
  <si>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</si>
  <si>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</si>
  <si>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</si>
  <si>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</si>
  <si>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</si>
  <si>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</si>
  <si>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</si>
  <si>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</si>
  <si>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</si>
  <si>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</si>
  <si>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</si>
  <si>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</si>
  <si>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</si>
  <si>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</si>
  <si>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</si>
  <si>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</si>
  <si>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</si>
  <si>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</si>
  <si>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</si>
  <si>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</si>
  <si>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</si>
  <si>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</si>
  <si>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</si>
  <si>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</si>
  <si>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</si>
  <si>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</si>
  <si>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</si>
  <si>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</si>
  <si>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</si>
  <si>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</si>
  <si>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</si>
  <si>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</si>
  <si>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</si>
  <si>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</si>
  <si>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</si>
  <si>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</si>
  <si>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</si>
  <si>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</si>
  <si>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</si>
  <si>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</si>
  <si>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</si>
  <si>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</si>
  <si>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</si>
  <si>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</si>
  <si>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</si>
  <si>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</si>
  <si>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</si>
  <si>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</si>
  <si>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</si>
  <si>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</si>
  <si>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</si>
  <si>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</si>
  <si>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</si>
  <si>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</si>
  <si>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</si>
  <si>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</si>
  <si>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</si>
  <si>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</si>
  <si>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</si>
  <si>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</si>
  <si>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</si>
  <si>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</si>
  <si>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</si>
  <si>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</si>
  <si>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</si>
  <si>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</si>
  <si>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</si>
  <si>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</si>
  <si>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</si>
  <si>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</si>
  <si>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</si>
  <si>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</si>
  <si>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</si>
  <si>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</si>
  <si>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</si>
  <si>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</si>
  <si>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</si>
  <si>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</si>
  <si>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</si>
  <si>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</si>
  <si>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</si>
  <si>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</si>
  <si>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</si>
  <si>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</si>
  <si>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</si>
  <si>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</si>
  <si>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</si>
  <si>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</si>
  <si>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</si>
  <si>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</si>
  <si>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</si>
  <si>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</si>
  <si>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</si>
  <si>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</si>
  <si>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</si>
  <si>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</si>
  <si>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</si>
  <si>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</si>
  <si>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</si>
  <si>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</si>
  <si>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</si>
  <si>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</si>
  <si>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</si>
  <si>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</si>
  <si>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</si>
  <si>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</si>
  <si>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</si>
  <si>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</si>
  <si>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</si>
  <si>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</si>
  <si>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</si>
  <si>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</si>
  <si>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</si>
  <si>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</si>
  <si>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</si>
  <si>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</si>
  <si>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</si>
  <si>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</si>
  <si>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</si>
  <si>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</si>
  <si>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</si>
  <si>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</si>
  <si>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</si>
  <si>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</si>
  <si>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</si>
  <si>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</si>
  <si>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</si>
  <si>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</si>
  <si>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</si>
  <si>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</si>
  <si>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</si>
  <si>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</si>
  <si>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</si>
  <si>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</si>
  <si>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</si>
  <si>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</si>
  <si>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</si>
  <si>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</si>
  <si>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</si>
  <si>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</si>
  <si>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</si>
  <si>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</si>
  <si>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</si>
  <si>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</si>
  <si>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</si>
  <si>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</si>
  <si>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</si>
  <si>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</si>
  <si>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</si>
  <si>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</si>
  <si>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</si>
  <si>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</si>
  <si>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</si>
  <si>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</si>
  <si>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</si>
  <si>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</si>
  <si>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</si>
  <si>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</si>
  <si>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</si>
  <si>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</si>
  <si>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</si>
  <si>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</si>
  <si>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</si>
  <si>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</si>
  <si>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</si>
  <si>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</si>
  <si>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</si>
  <si>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</si>
  <si>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</si>
  <si>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</si>
  <si>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</si>
  <si>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</si>
  <si>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</si>
  <si>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</si>
  <si>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</si>
  <si>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</si>
  <si>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</si>
  <si>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</si>
  <si>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</si>
  <si>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</si>
  <si>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</si>
  <si>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</si>
  <si>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</si>
  <si>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</si>
  <si>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</si>
  <si>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</si>
  <si>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</si>
  <si>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</si>
  <si>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</si>
  <si>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</si>
  <si>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</si>
  <si>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</si>
  <si>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</si>
  <si>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</si>
  <si>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</si>
  <si>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</si>
  <si>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</si>
  <si>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</si>
  <si>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</si>
  <si>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</si>
  <si>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</si>
  <si>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</si>
  <si>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</si>
  <si>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</si>
  <si>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</si>
  <si>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</si>
  <si>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</si>
  <si>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</si>
  <si>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</si>
  <si>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</si>
  <si>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</si>
  <si>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</si>
  <si>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</si>
  <si>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</si>
  <si>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</si>
  <si>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</si>
  <si>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</si>
  <si>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</si>
  <si>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</si>
  <si>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</si>
  <si>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</si>
  <si>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</si>
  <si>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</si>
  <si>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</si>
  <si>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</si>
  <si>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</si>
  <si>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</si>
  <si>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</si>
  <si>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</si>
  <si>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</si>
  <si>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</si>
  <si>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</si>
  <si>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</si>
  <si>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</si>
  <si>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</si>
  <si>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</si>
  <si>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</si>
  <si>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</si>
  <si>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</si>
  <si>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</si>
  <si>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</si>
  <si>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</si>
  <si>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</si>
  <si>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</si>
  <si>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</si>
  <si>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</si>
  <si>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</si>
  <si>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</si>
  <si>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</si>
  <si>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</si>
  <si>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</si>
  <si>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</si>
  <si>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</si>
  <si>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</si>
  <si>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</si>
  <si>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</si>
  <si>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</si>
  <si>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</si>
  <si>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</si>
  <si>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</si>
  <si>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</si>
  <si>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</si>
  <si>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</si>
  <si>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</si>
  <si>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</si>
  <si>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</si>
  <si>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</si>
  <si>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</si>
  <si>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</si>
  <si>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</si>
  <si>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</si>
  <si>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</si>
  <si>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</si>
  <si>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</si>
  <si>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</si>
  <si>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</si>
  <si>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</si>
  <si>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</si>
  <si>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</si>
  <si>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</si>
  <si>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</si>
  <si>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</si>
  <si>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</si>
  <si>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</si>
  <si>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</si>
  <si>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</si>
  <si>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</si>
  <si>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</si>
  <si>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</si>
  <si>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</si>
  <si>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</si>
  <si>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</si>
  <si>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</si>
  <si>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</si>
  <si>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</si>
  <si>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</si>
  <si>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</si>
  <si>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</si>
  <si>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</si>
  <si>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</si>
  <si>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</si>
  <si>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</si>
  <si>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</si>
  <si>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</si>
  <si>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</si>
  <si>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</si>
  <si>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</si>
  <si>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</si>
  <si>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</si>
  <si>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</si>
  <si>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</si>
  <si>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</si>
  <si>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</si>
  <si>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</si>
  <si>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</si>
  <si>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</si>
  <si>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</si>
  <si>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</si>
  <si>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</si>
  <si>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</si>
  <si>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</si>
  <si>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</si>
  <si>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</si>
  <si>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</si>
  <si>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</si>
  <si>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</si>
  <si>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</si>
  <si>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</si>
  <si>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</si>
  <si>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</si>
  <si>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</si>
  <si>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</si>
  <si>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</si>
  <si>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</si>
  <si>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</si>
  <si>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</si>
  <si>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</si>
  <si>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</si>
  <si>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</si>
  <si>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</si>
  <si>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</si>
  <si>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</si>
  <si>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</si>
  <si>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</si>
  <si>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</si>
  <si>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</si>
  <si>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</si>
  <si>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</si>
  <si>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</si>
  <si>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</si>
  <si>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</si>
  <si>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</si>
  <si>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</si>
  <si>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</si>
  <si>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</si>
  <si>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</si>
  <si>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</si>
  <si>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</si>
  <si>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</si>
  <si>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</si>
  <si>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</si>
  <si>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</si>
  <si>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</si>
  <si>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</si>
  <si>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</si>
  <si>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</si>
  <si>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</si>
  <si>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</si>
  <si>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</si>
  <si>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</si>
  <si>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</si>
  <si>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</si>
  <si>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</si>
  <si>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</si>
  <si>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</si>
  <si>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</si>
  <si>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</si>
  <si>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</si>
  <si>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</si>
  <si>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</si>
  <si>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</si>
  <si>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</si>
  <si>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</si>
  <si>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</si>
  <si>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</si>
  <si>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</si>
  <si>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</si>
  <si>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</si>
  <si>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</si>
  <si>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</si>
  <si>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</si>
  <si>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</si>
  <si>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</si>
  <si>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</si>
  <si>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</si>
  <si>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</si>
  <si>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</si>
  <si>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</si>
  <si>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</si>
  <si>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</si>
  <si>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</si>
  <si>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</si>
  <si>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</si>
  <si>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</si>
  <si>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</si>
  <si>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</si>
  <si>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</si>
  <si>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</si>
  <si>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</si>
  <si>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</si>
  <si>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</si>
  <si>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</si>
  <si>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</si>
  <si>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</si>
  <si>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</si>
  <si>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</si>
  <si>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</si>
  <si>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</si>
  <si>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</si>
  <si>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</si>
  <si>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</si>
  <si>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</si>
  <si>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</si>
  <si>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</si>
  <si>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</si>
  <si>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</si>
  <si>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</si>
  <si>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</si>
  <si>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</si>
  <si>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</si>
  <si>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</si>
  <si>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</si>
  <si>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</si>
  <si>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</si>
  <si>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</si>
  <si>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</si>
  <si>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</si>
  <si>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</si>
  <si>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</si>
  <si>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</si>
  <si>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</si>
  <si>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</si>
  <si>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</si>
  <si>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</si>
  <si>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</si>
  <si>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</si>
  <si>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</si>
  <si>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</si>
  <si>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</si>
  <si>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</si>
  <si>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</si>
  <si>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</si>
  <si>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</si>
  <si>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</si>
  <si>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</si>
  <si>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</si>
  <si>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</si>
  <si>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</si>
  <si>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</si>
  <si>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</si>
  <si>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</si>
  <si>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</si>
  <si>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</si>
  <si>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</si>
  <si>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</si>
  <si>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</si>
  <si>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</si>
  <si>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</si>
  <si>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</si>
  <si>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</si>
  <si>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</si>
  <si>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</si>
  <si>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</si>
  <si>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</si>
  <si>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</si>
  <si>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</si>
  <si>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</si>
  <si>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</si>
  <si>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</si>
  <si>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</si>
  <si>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</si>
  <si>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</si>
  <si>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</si>
  <si>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</si>
  <si>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</si>
  <si>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</si>
  <si>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</si>
  <si>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</si>
  <si>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</si>
  <si>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</si>
  <si>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</si>
  <si>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</si>
  <si>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</si>
  <si>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</si>
  <si>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</si>
  <si>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</si>
  <si>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</si>
  <si>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</si>
  <si>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</si>
  <si>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</si>
  <si>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</si>
  <si>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</si>
  <si>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</si>
  <si>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</si>
  <si>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</si>
  <si>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</si>
  <si>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</si>
  <si>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</si>
  <si>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</si>
  <si>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</si>
  <si>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</si>
  <si>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</si>
  <si>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</si>
  <si>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</si>
  <si>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</si>
  <si>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</si>
  <si>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</si>
  <si>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</si>
  <si>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</si>
  <si>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</si>
  <si>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</si>
  <si>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</si>
  <si>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</si>
  <si>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</si>
  <si>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</si>
  <si>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</si>
  <si>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</si>
  <si>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</si>
  <si>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</si>
  <si>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</si>
  <si>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</si>
  <si>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</si>
  <si>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</si>
  <si>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</si>
  <si>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</si>
  <si>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</si>
  <si>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</si>
  <si>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</si>
  <si>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</si>
  <si>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</si>
  <si>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</si>
  <si>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</si>
  <si>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</si>
  <si>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</si>
  <si>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</si>
  <si>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</si>
  <si>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</si>
  <si>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</si>
  <si>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</si>
  <si>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</si>
  <si>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</si>
  <si>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</si>
  <si>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</si>
  <si>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</si>
  <si>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</si>
  <si>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</si>
  <si>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</si>
  <si>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</si>
  <si>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</si>
  <si>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</si>
  <si>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</si>
  <si>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</si>
  <si>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</si>
  <si>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</si>
  <si>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</si>
  <si>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</si>
  <si>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</si>
  <si>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</si>
  <si>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</si>
  <si>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</si>
  <si>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</si>
  <si>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</si>
  <si>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</si>
  <si>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</si>
  <si>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</si>
  <si>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</si>
  <si>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</si>
  <si>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</si>
  <si>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</si>
  <si>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</si>
  <si>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</si>
  <si>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</si>
  <si>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</si>
  <si>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</si>
  <si>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</si>
  <si>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</si>
  <si>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</si>
  <si>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</si>
  <si>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</si>
  <si>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</si>
  <si>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</si>
  <si>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</si>
  <si>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</si>
  <si>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</si>
  <si>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</si>
  <si>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</si>
  <si>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</si>
  <si>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</si>
  <si>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</si>
  <si>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</si>
  <si>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</si>
  <si>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</si>
  <si>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</si>
  <si>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</si>
  <si>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</si>
  <si>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</si>
  <si>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</si>
  <si>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</si>
  <si>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</si>
  <si>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</si>
  <si>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</si>
  <si>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</si>
  <si>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</si>
  <si>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</si>
  <si>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</si>
  <si>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</si>
  <si>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</si>
  <si>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</si>
  <si>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</si>
  <si>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</si>
  <si>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</si>
  <si>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</si>
  <si>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</si>
  <si>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</si>
  <si>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</si>
  <si>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</si>
  <si>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</si>
  <si>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</si>
  <si>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</si>
  <si>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</si>
  <si>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</si>
  <si>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</si>
  <si>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</si>
  <si>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</si>
  <si>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</si>
  <si>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</si>
  <si>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</si>
  <si>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</si>
  <si>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</si>
  <si>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</si>
  <si>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</si>
  <si>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</si>
  <si>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</si>
  <si>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</si>
  <si>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</si>
  <si>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</si>
  <si>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</si>
  <si>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</si>
  <si>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</si>
  <si>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</si>
  <si>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</si>
  <si>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</si>
  <si>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</si>
  <si>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</si>
  <si>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</si>
  <si>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</si>
  <si>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</si>
  <si>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</si>
  <si>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</si>
  <si>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</si>
  <si>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</si>
  <si>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</si>
  <si>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</si>
  <si>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</si>
  <si>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</si>
  <si>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</si>
  <si>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</si>
  <si>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</si>
  <si>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</si>
  <si>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</si>
  <si>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</si>
  <si>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</si>
  <si>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</si>
  <si>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</si>
  <si>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</si>
  <si>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</si>
  <si>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</si>
  <si>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</si>
  <si>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</si>
  <si>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</si>
  <si>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</si>
  <si>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</si>
  <si>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</si>
  <si>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</si>
  <si>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</si>
  <si>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</si>
  <si>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</si>
  <si>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</si>
  <si>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</si>
  <si>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</si>
  <si>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</si>
  <si>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</si>
  <si>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</si>
  <si>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</si>
  <si>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</si>
  <si>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</si>
  <si>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</si>
  <si>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</si>
  <si>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</si>
  <si>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</si>
  <si>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</si>
  <si>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</si>
  <si>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</si>
  <si>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</si>
  <si>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</si>
  <si>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</si>
  <si>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</si>
  <si>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</si>
  <si>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</si>
  <si>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</si>
  <si>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</si>
  <si>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</si>
  <si>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</si>
  <si>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</si>
  <si>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</si>
  <si>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</si>
  <si>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</si>
  <si>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</si>
  <si>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</si>
  <si>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</si>
  <si>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</si>
  <si>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</si>
  <si>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</si>
  <si>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</si>
  <si>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</si>
  <si>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</si>
  <si>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</si>
  <si>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</si>
  <si>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</si>
  <si>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</si>
  <si>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</si>
  <si>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</si>
  <si>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</si>
  <si>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</si>
  <si>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</si>
  <si>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</si>
  <si>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</si>
  <si>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</si>
  <si>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</si>
  <si>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</si>
  <si>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</si>
  <si>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</si>
  <si>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</si>
  <si>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</si>
  <si>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</si>
  <si>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</si>
  <si>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</si>
  <si>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</si>
  <si>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</si>
  <si>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</si>
  <si>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</si>
  <si>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</si>
  <si>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</si>
  <si>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</si>
  <si>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</si>
  <si>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</si>
  <si>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</si>
  <si>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</si>
  <si>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</si>
  <si>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</si>
  <si>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</si>
  <si>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</si>
  <si>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</si>
  <si>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</si>
  <si>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</si>
  <si>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</si>
  <si>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</si>
  <si>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</si>
  <si>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</si>
  <si>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</si>
  <si>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</si>
  <si>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</si>
  <si>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</si>
  <si>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</si>
  <si>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</si>
  <si>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</si>
  <si>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</si>
  <si>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</si>
  <si>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</si>
  <si>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</si>
  <si>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</si>
  <si>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</si>
  <si>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</si>
  <si>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</si>
  <si>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</si>
  <si>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</si>
  <si>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</si>
  <si>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</si>
  <si>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</si>
  <si>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</si>
  <si>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</si>
  <si>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</si>
  <si>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</si>
  <si>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</si>
  <si>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</si>
  <si>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</si>
  <si>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</si>
  <si>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</si>
  <si>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</si>
  <si>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</si>
  <si>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</si>
  <si>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</si>
  <si>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</si>
  <si>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</si>
  <si>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</si>
  <si>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</si>
  <si>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</si>
  <si>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</si>
  <si>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</si>
  <si>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</si>
  <si>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</si>
  <si>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</si>
  <si>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</si>
  <si>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</si>
  <si>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</si>
  <si>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</si>
  <si>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</si>
  <si>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</si>
  <si>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</si>
  <si>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</si>
  <si>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</si>
  <si>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</si>
  <si>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</si>
  <si>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</si>
  <si>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</si>
  <si>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</si>
  <si>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</si>
  <si>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</si>
  <si>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</si>
  <si>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</si>
  <si>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</si>
  <si>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</si>
  <si>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</si>
  <si>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</si>
  <si>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</si>
  <si>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</si>
  <si>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</si>
  <si>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</si>
  <si>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</si>
  <si>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</si>
  <si>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</si>
  <si>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</si>
  <si>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</si>
  <si>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</si>
  <si>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</si>
  <si>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</si>
  <si>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</si>
  <si>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</si>
  <si>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</si>
  <si>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</si>
  <si>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</si>
  <si>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</si>
  <si>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</si>
  <si>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</si>
  <si>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</si>
  <si>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</si>
  <si>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</si>
  <si>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</si>
  <si>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</si>
  <si>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</si>
  <si>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</si>
  <si>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</si>
  <si>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</si>
  <si>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</si>
  <si>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</si>
  <si>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</si>
  <si>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</si>
  <si>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</si>
  <si>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</si>
  <si>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</si>
  <si>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</si>
  <si>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</si>
  <si>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</si>
  <si>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</si>
  <si>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</si>
  <si>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</si>
  <si>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</si>
  <si>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</si>
  <si>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</si>
  <si>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</si>
  <si>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</si>
  <si>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</si>
  <si>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</si>
  <si>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</si>
  <si>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</si>
  <si>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</si>
  <si>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</si>
  <si>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</si>
  <si>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</si>
  <si>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</si>
  <si>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</si>
  <si>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</si>
  <si>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</si>
  <si>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</si>
  <si>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</si>
  <si>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</si>
  <si>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</si>
  <si>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</si>
  <si>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</si>
  <si>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</si>
  <si>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</si>
  <si>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</si>
  <si>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</si>
  <si>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</si>
  <si>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</si>
  <si>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</si>
  <si>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</si>
  <si>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</si>
  <si>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</si>
  <si>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</si>
  <si>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</si>
  <si>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</si>
  <si>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</si>
  <si>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</si>
  <si>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</si>
  <si>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</si>
  <si>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</si>
  <si>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</si>
  <si>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</si>
  <si>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</si>
  <si>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</si>
  <si>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</si>
  <si>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</si>
  <si>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</si>
  <si>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</si>
  <si>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</si>
  <si>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</si>
  <si>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</si>
  <si>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</si>
  <si>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</si>
  <si>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</si>
  <si>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</si>
  <si>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</si>
  <si>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</si>
  <si>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</si>
  <si>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</si>
  <si>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</si>
  <si>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</si>
  <si>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</si>
  <si>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</si>
  <si>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</si>
  <si>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</si>
  <si>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</si>
  <si>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</si>
  <si>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</si>
  <si>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</si>
  <si>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</si>
  <si>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</si>
  <si>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</si>
  <si>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</si>
  <si>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</si>
  <si>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</si>
  <si>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</si>
  <si>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</si>
  <si>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</si>
  <si>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</si>
  <si>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</si>
  <si>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</si>
  <si>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</si>
  <si>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</si>
  <si>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</si>
  <si>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</si>
  <si>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</si>
  <si>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</si>
  <si>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</si>
  <si>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</si>
  <si>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</si>
  <si>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</si>
  <si>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</si>
  <si>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</si>
  <si>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</si>
  <si>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</si>
  <si>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</si>
  <si>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</si>
  <si>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</si>
  <si>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</si>
  <si>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</si>
  <si>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</si>
  <si>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</si>
  <si>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</si>
  <si>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</si>
  <si>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</si>
  <si>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</si>
  <si>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</si>
  <si>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</si>
  <si>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</si>
  <si>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</si>
  <si>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</si>
  <si>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</si>
  <si>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</si>
  <si>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</si>
  <si>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</si>
  <si>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</si>
  <si>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</si>
  <si>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</si>
  <si>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</si>
  <si>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</si>
  <si>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</si>
  <si>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</si>
  <si>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</si>
  <si>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</si>
  <si>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</si>
  <si>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</si>
  <si>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</si>
  <si>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</si>
  <si>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</si>
  <si>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</si>
  <si>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</si>
  <si>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</si>
  <si>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</si>
  <si>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</si>
  <si>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</si>
  <si>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</si>
  <si>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</si>
  <si>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</si>
  <si>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</si>
  <si>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</si>
  <si>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</si>
  <si>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</si>
  <si>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</si>
  <si>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</si>
  <si>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</si>
  <si>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</si>
  <si>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</si>
  <si>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</si>
  <si>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</si>
  <si>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</si>
  <si>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</si>
  <si>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</si>
  <si>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</si>
  <si>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</si>
  <si>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</si>
  <si>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</si>
  <si>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</si>
  <si>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</si>
  <si>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</si>
  <si>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</si>
  <si>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</si>
  <si>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</si>
  <si>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</si>
  <si>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</si>
  <si>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</si>
  <si>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</si>
  <si>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</si>
  <si>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</si>
  <si>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</si>
  <si>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</si>
  <si>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</si>
  <si>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</si>
  <si>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</si>
  <si>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</si>
  <si>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</si>
  <si>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</si>
  <si>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</si>
  <si>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</si>
  <si>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</si>
  <si>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</si>
  <si>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</si>
  <si>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</si>
  <si>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</si>
  <si>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</si>
  <si>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</si>
  <si>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</si>
  <si>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</si>
  <si>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</si>
  <si>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</si>
  <si>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</si>
  <si>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</si>
  <si>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</si>
  <si>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</si>
  <si>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</si>
  <si>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</si>
  <si>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</si>
  <si>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</si>
  <si>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</si>
  <si>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</si>
  <si>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</si>
  <si>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</si>
  <si>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</si>
  <si>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</si>
  <si>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</si>
  <si>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</si>
  <si>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</si>
  <si>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</si>
  <si>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</si>
  <si>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</si>
  <si>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</si>
  <si>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</si>
  <si>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</si>
  <si>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</si>
  <si>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</si>
  <si>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</si>
  <si>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</si>
  <si>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</si>
  <si>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</si>
  <si>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</si>
  <si>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</si>
  <si>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</si>
  <si>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</si>
  <si>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</si>
  <si>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</si>
  <si>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</si>
  <si>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</si>
  <si>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</si>
  <si>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</si>
  <si>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</si>
  <si>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</si>
  <si>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</si>
  <si>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</si>
  <si>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</si>
  <si>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</si>
  <si>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</si>
  <si>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</si>
  <si>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</si>
  <si>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</si>
  <si>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</si>
  <si>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</si>
  <si>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</si>
  <si>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</si>
  <si>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</si>
  <si>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</si>
  <si>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</si>
  <si>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</si>
  <si>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</si>
  <si>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</si>
  <si>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</si>
  <si>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</si>
  <si>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</si>
  <si>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</si>
  <si>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</si>
  <si>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</si>
  <si>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</si>
  <si>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</si>
  <si>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</si>
  <si>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</si>
  <si>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</si>
  <si>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</si>
  <si>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</si>
  <si>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</si>
  <si>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</si>
  <si>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</si>
  <si>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</si>
  <si>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</si>
  <si>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</si>
  <si>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</si>
  <si>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</si>
  <si>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</si>
  <si>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</si>
  <si>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</si>
  <si>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</si>
  <si>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</si>
  <si>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</si>
  <si>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</si>
  <si>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</si>
  <si>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</si>
  <si>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</si>
  <si>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</si>
  <si>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</si>
  <si>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</si>
  <si>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</si>
  <si>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</si>
  <si>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</si>
  <si>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</si>
  <si>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</si>
  <si>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</si>
  <si>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</si>
  <si>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</si>
  <si>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</si>
  <si>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</si>
  <si>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</si>
  <si>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</si>
  <si>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</si>
  <si>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</si>
  <si>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</si>
  <si>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</si>
  <si>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</si>
  <si>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</si>
  <si>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</si>
  <si>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</si>
  <si>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</si>
  <si>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</si>
  <si>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</si>
  <si>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</si>
  <si>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</si>
  <si>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</si>
  <si>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</si>
  <si>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</si>
  <si>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</si>
  <si>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</si>
  <si>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</si>
  <si>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</si>
  <si>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</si>
  <si>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</si>
  <si>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</si>
  <si>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</si>
  <si>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</si>
  <si>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</si>
  <si>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</si>
  <si>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</si>
  <si>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</si>
  <si>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</si>
  <si>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</si>
  <si>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</si>
  <si>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</si>
  <si>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</si>
  <si>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</si>
  <si>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</si>
  <si>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</si>
  <si>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</si>
  <si>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</si>
  <si>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</si>
  <si>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</si>
  <si>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</si>
  <si>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</si>
  <si>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</si>
  <si>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</si>
  <si>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</si>
  <si>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</si>
  <si>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</si>
  <si>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</si>
  <si>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</si>
  <si>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</si>
  <si>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</si>
  <si>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</si>
  <si>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</si>
  <si>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</si>
  <si>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</si>
  <si>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</si>
  <si>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</si>
  <si>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</si>
  <si>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</si>
  <si>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</si>
  <si>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</si>
  <si>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</si>
  <si>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</si>
  <si>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</si>
  <si>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</si>
  <si>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</si>
  <si>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</si>
  <si>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</si>
  <si>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</si>
  <si>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</si>
  <si>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</si>
  <si>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</si>
  <si>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</si>
  <si>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</si>
  <si>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</si>
  <si>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</si>
  <si>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</si>
  <si>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</si>
  <si>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</si>
  <si>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</si>
  <si>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</si>
  <si>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</si>
  <si>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</si>
  <si>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</si>
  <si>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</si>
  <si>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</si>
  <si>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</si>
  <si>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</si>
  <si>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</si>
  <si>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</si>
  <si>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</si>
  <si>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</si>
  <si>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</si>
  <si>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</si>
  <si>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</si>
  <si>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</si>
  <si>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</si>
  <si>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</si>
  <si>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</si>
  <si>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</si>
  <si>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</si>
  <si>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</si>
  <si>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</si>
  <si>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</si>
  <si>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</si>
  <si>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</si>
  <si>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</si>
  <si>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</si>
  <si>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</si>
  <si>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</si>
  <si>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</si>
  <si>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</si>
  <si>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</si>
  <si>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</si>
  <si>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</si>
  <si>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</si>
  <si>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</si>
  <si>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</si>
  <si>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</si>
  <si>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</si>
  <si>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</si>
  <si>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</si>
  <si>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</si>
  <si>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</si>
  <si>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</si>
  <si>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</si>
  <si>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</si>
  <si>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</si>
  <si>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</si>
  <si>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</si>
  <si>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</si>
  <si>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</si>
  <si>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</si>
  <si>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</si>
  <si>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</si>
  <si>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</si>
  <si>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</si>
  <si>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</si>
  <si>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</si>
  <si>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</si>
  <si>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</si>
  <si>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</si>
  <si>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</si>
  <si>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</si>
  <si>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</si>
  <si>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</si>
  <si>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</si>
  <si>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</si>
  <si>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</si>
  <si>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</si>
  <si>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</si>
  <si>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</si>
  <si>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</si>
  <si>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</si>
  <si>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</si>
  <si>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</si>
  <si>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</si>
  <si>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</si>
  <si>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</si>
  <si>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</si>
  <si>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</si>
  <si>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</si>
  <si>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</si>
  <si>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</si>
  <si>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</si>
  <si>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</si>
  <si>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</si>
  <si>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</si>
  <si>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</si>
  <si>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</si>
  <si>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</si>
  <si>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</si>
  <si>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</si>
  <si>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</si>
  <si>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</si>
  <si>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</si>
  <si>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</si>
  <si>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</si>
  <si>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</si>
  <si>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</si>
  <si>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</si>
  <si>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</si>
  <si>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</si>
  <si>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</si>
  <si>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</si>
  <si>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</si>
  <si>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</si>
  <si>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</si>
  <si>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</si>
  <si>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</si>
  <si>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</si>
  <si>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</si>
  <si>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</si>
  <si>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</si>
  <si>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</si>
  <si>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</si>
  <si>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</si>
  <si>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</si>
  <si>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</si>
  <si>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</si>
  <si>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</si>
  <si>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</si>
  <si>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</si>
  <si>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</si>
  <si>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</si>
  <si>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</si>
  <si>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</si>
  <si>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</si>
  <si>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</si>
  <si>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</si>
  <si>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</si>
  <si>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</si>
  <si>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</si>
  <si>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</si>
  <si>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</si>
  <si>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</si>
  <si>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</si>
  <si>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</si>
  <si>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</si>
  <si>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</si>
  <si>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</si>
  <si>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</si>
  <si>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</si>
  <si>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</si>
  <si>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</si>
  <si>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</si>
  <si>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</si>
  <si>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</si>
  <si>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</si>
  <si>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</si>
  <si>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</si>
  <si>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</si>
  <si>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</si>
  <si>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</si>
  <si>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</si>
  <si>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</si>
  <si>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</si>
  <si>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</si>
  <si>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</si>
  <si>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</si>
  <si>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</si>
  <si>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</si>
  <si>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</si>
  <si>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</si>
  <si>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</si>
  <si>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</si>
  <si>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</si>
  <si>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</si>
  <si>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</si>
  <si>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</si>
  <si>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</si>
  <si>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</si>
  <si>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</si>
  <si>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</si>
  <si>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</si>
  <si>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</si>
  <si>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</si>
  <si>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</si>
  <si>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</si>
  <si>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</si>
  <si>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</si>
  <si>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</si>
  <si>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</si>
  <si>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</si>
  <si>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</si>
  <si>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</si>
  <si>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</si>
  <si>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</si>
  <si>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</si>
  <si>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</si>
  <si>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</si>
  <si>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</si>
  <si>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</si>
  <si>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</si>
  <si>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</si>
  <si>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</si>
  <si>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</si>
  <si>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</si>
  <si>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</si>
  <si>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</si>
  <si>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</si>
  <si>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</si>
  <si>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</si>
  <si>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</si>
  <si>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</si>
  <si>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</si>
  <si>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</si>
  <si>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</si>
  <si>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</si>
  <si>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</si>
  <si>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</si>
  <si>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</si>
  <si>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</si>
  <si>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</si>
  <si>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</si>
  <si>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</si>
  <si>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</si>
  <si>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</si>
  <si>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</si>
  <si>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</si>
  <si>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</si>
  <si>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</si>
  <si>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</si>
  <si>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</si>
  <si>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</si>
  <si>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</si>
  <si>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</si>
  <si>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</si>
  <si>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</si>
  <si>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</si>
  <si>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</si>
  <si>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</si>
  <si>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</si>
  <si>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</si>
  <si>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</si>
  <si>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</si>
  <si>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</si>
  <si>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</si>
  <si>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</si>
  <si>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</si>
  <si>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</si>
  <si>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</si>
  <si>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</si>
  <si>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</si>
  <si>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</si>
  <si>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</si>
  <si>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</si>
  <si>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</si>
  <si>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</si>
  <si>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</si>
  <si>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</si>
  <si>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</si>
  <si>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</si>
  <si>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</si>
  <si>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</si>
  <si>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</si>
  <si>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</si>
  <si>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</si>
  <si>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</si>
  <si>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</si>
  <si>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</si>
  <si>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</si>
  <si>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</si>
  <si>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</si>
  <si>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</si>
  <si>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</si>
  <si>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</si>
  <si>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</si>
  <si>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</si>
  <si>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</si>
  <si>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</si>
  <si>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</si>
  <si>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</si>
  <si>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</si>
  <si>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</si>
  <si>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</si>
  <si>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</si>
  <si>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</si>
  <si>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</si>
  <si>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</si>
  <si>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</si>
  <si>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</si>
  <si>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</si>
  <si>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</si>
  <si>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</si>
  <si>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</si>
  <si>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</si>
  <si>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</si>
  <si>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</si>
  <si>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</si>
  <si>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</si>
  <si>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</si>
  <si>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</si>
  <si>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</si>
  <si>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</si>
  <si>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</si>
  <si>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</si>
  <si>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</si>
  <si>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</si>
  <si>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</si>
  <si>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</si>
  <si>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</si>
  <si>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</si>
  <si>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</si>
  <si>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</si>
  <si>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</si>
  <si>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</si>
  <si>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</si>
  <si>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</si>
  <si>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</si>
  <si>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</si>
  <si>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</si>
  <si>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</si>
  <si>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</si>
  <si>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</si>
  <si>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</si>
  <si>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</si>
  <si>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</si>
  <si>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</si>
  <si>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</si>
  <si>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</si>
  <si>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</si>
  <si>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</si>
  <si>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</si>
  <si>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</si>
  <si>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</si>
  <si>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</si>
  <si>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</si>
  <si>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</si>
  <si>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</si>
  <si>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</si>
  <si>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</si>
  <si>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</si>
  <si>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</si>
  <si>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</si>
  <si>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</si>
  <si>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</si>
  <si>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</si>
  <si>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</si>
  <si>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</si>
  <si>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</si>
  <si>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</si>
  <si>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</si>
  <si>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</si>
  <si>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</si>
  <si>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</si>
  <si>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</si>
  <si>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</si>
  <si>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</si>
  <si>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</si>
  <si>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</si>
  <si>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</si>
  <si>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</si>
  <si>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</si>
  <si>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</si>
  <si>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</si>
  <si>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</si>
  <si>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</si>
  <si>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</si>
  <si>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</si>
  <si>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</si>
  <si>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</si>
  <si>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</si>
  <si>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</si>
  <si>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</si>
  <si>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</si>
  <si>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</si>
  <si>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</si>
  <si>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</si>
  <si>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</si>
  <si>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</si>
  <si>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</si>
  <si>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</si>
  <si>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</si>
  <si>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</si>
  <si>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</si>
  <si>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</si>
  <si>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</si>
  <si>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</si>
  <si>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</si>
  <si>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</si>
  <si>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</si>
  <si>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</si>
  <si>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</si>
  <si>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</si>
  <si>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</si>
  <si>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</si>
  <si>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</si>
  <si>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</si>
  <si>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</si>
  <si>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</si>
  <si>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</si>
  <si>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</si>
  <si>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</si>
  <si>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</si>
  <si>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</si>
  <si>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</si>
  <si>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</si>
  <si>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</si>
  <si>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</si>
  <si>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</si>
  <si>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</si>
  <si>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</si>
  <si>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</si>
  <si>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</si>
  <si>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</si>
  <si>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</si>
  <si>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</si>
  <si>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</si>
  <si>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</si>
  <si>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</si>
  <si>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</si>
  <si>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</si>
  <si>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</si>
  <si>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</si>
  <si>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</si>
  <si>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</si>
  <si>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</si>
  <si>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</si>
  <si>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</si>
  <si>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</si>
  <si>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</si>
  <si>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</si>
  <si>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</si>
  <si>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</si>
  <si>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</si>
  <si>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</si>
  <si>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</si>
  <si>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</si>
  <si>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</si>
  <si>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</si>
  <si>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</si>
  <si>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</si>
  <si>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</si>
  <si>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</si>
  <si>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</si>
  <si>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</si>
  <si>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</si>
  <si>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</si>
  <si>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</si>
  <si>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</si>
  <si>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</si>
  <si>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</si>
  <si>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</si>
  <si>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</si>
  <si>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</si>
  <si>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</si>
  <si>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</si>
  <si>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</si>
  <si>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</si>
  <si>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</si>
  <si>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</si>
  <si>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</si>
  <si>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</si>
  <si>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</si>
  <si>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</si>
  <si>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</si>
  <si>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</si>
  <si>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</si>
  <si>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</si>
  <si>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</si>
  <si>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</si>
  <si>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</si>
  <si>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</si>
  <si>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</si>
  <si>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</si>
  <si>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</si>
  <si>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</si>
  <si>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</si>
  <si>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</si>
  <si>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</si>
  <si>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</si>
  <si>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</si>
  <si>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</si>
  <si>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</si>
  <si>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</si>
  <si>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</si>
  <si>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</si>
  <si>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</si>
  <si>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</si>
  <si>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</si>
  <si>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</si>
  <si>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</si>
  <si>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</si>
  <si>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</si>
  <si>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</si>
  <si>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</si>
  <si>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</si>
  <si>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</si>
  <si>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</si>
  <si>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</si>
  <si>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</si>
  <si>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</si>
  <si>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</si>
  <si>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</si>
  <si>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</si>
  <si>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</si>
  <si>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</si>
  <si>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</si>
  <si>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</si>
  <si>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</si>
  <si>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</si>
  <si>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</si>
  <si>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</si>
  <si>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</si>
  <si>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</si>
  <si>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</si>
  <si>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</si>
  <si>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</si>
  <si>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</si>
  <si>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</si>
  <si>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</si>
  <si>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</si>
  <si>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</si>
  <si>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</si>
  <si>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</si>
  <si>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</si>
  <si>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</si>
  <si>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</si>
  <si>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</si>
  <si>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</si>
  <si>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</si>
  <si>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</si>
  <si>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</si>
  <si>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</si>
  <si>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</si>
  <si>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</si>
  <si>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</si>
  <si>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</si>
  <si>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</si>
  <si>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</si>
  <si>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</si>
  <si>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</si>
  <si>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</si>
  <si>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</si>
  <si>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</si>
  <si>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</si>
  <si>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</si>
  <si>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</si>
  <si>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</si>
  <si>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</si>
  <si>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</si>
  <si>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</si>
  <si>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</si>
  <si>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</si>
  <si>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</si>
  <si>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</si>
  <si>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</si>
  <si>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</si>
  <si>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</si>
  <si>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</si>
  <si>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</si>
  <si>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</si>
  <si>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</si>
  <si>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</si>
  <si>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</si>
  <si>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</si>
  <si>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</si>
  <si>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</si>
  <si>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</si>
  <si>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</si>
  <si>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</si>
  <si>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</si>
  <si>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</si>
  <si>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</si>
  <si>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</si>
  <si>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</si>
  <si>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</si>
  <si>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</si>
  <si>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</si>
  <si>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</si>
  <si>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</si>
  <si>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</si>
  <si>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</si>
  <si>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</si>
  <si>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</si>
  <si>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</si>
  <si>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</si>
  <si>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</si>
  <si>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</si>
  <si>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</si>
  <si>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</si>
  <si>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</si>
  <si>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</si>
  <si>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</si>
  <si>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</si>
  <si>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</si>
  <si>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</si>
  <si>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</si>
  <si>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</si>
  <si>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</si>
  <si>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</si>
  <si>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</si>
  <si>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</si>
  <si>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</si>
  <si>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</si>
  <si>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</si>
  <si>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</si>
  <si>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</si>
  <si>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</si>
  <si>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</si>
  <si>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</si>
  <si>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</si>
  <si>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</si>
  <si>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</si>
  <si>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</si>
  <si>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</si>
  <si>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</si>
  <si>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</si>
  <si>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</si>
  <si>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</si>
  <si>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</si>
  <si>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</si>
  <si>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</si>
  <si>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</si>
  <si>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</si>
  <si>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</si>
  <si>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</si>
  <si>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</si>
  <si>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</si>
  <si>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</si>
  <si>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</si>
  <si>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</si>
  <si>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</si>
  <si>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</si>
  <si>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</si>
  <si>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</si>
  <si>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</si>
  <si>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</si>
  <si>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</si>
  <si>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</si>
  <si>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</si>
  <si>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</si>
  <si>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</si>
  <si>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</si>
  <si>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</si>
  <si>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</si>
  <si>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</si>
  <si>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</si>
  <si>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</si>
  <si>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</si>
  <si>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</si>
  <si>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</si>
  <si>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</si>
  <si>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</si>
  <si>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</si>
  <si>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</si>
  <si>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</si>
  <si>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</si>
  <si>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</si>
  <si>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</si>
  <si>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</si>
  <si>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</si>
  <si>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</si>
  <si>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</si>
  <si>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</si>
  <si>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</si>
  <si>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</si>
  <si>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</si>
  <si>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</si>
  <si>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</si>
  <si>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</si>
  <si>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</si>
  <si>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</si>
  <si>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</si>
  <si>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</si>
  <si>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</si>
  <si>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</si>
  <si>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</si>
  <si>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</si>
  <si>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</si>
  <si>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</si>
  <si>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</si>
  <si>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</si>
  <si>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</si>
  <si>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</si>
  <si>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</si>
  <si>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</si>
  <si>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</si>
  <si>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</si>
  <si>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</si>
  <si>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</si>
  <si>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</si>
  <si>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</si>
  <si>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</si>
  <si>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</si>
  <si>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</si>
  <si>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</si>
  <si>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</si>
  <si>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</si>
  <si>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</si>
  <si>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</si>
  <si>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</si>
  <si>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</si>
  <si>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</si>
  <si>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</si>
  <si>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</si>
  <si>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</si>
  <si>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</si>
  <si>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</si>
  <si>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</si>
  <si>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</si>
  <si>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</si>
  <si>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</si>
  <si>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</si>
  <si>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</si>
  <si>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</si>
  <si>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</si>
  <si>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</si>
  <si>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</si>
  <si>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</si>
  <si>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</si>
  <si>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</si>
  <si>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</si>
  <si>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</si>
  <si>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</si>
  <si>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</si>
  <si>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</si>
  <si>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</si>
  <si>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</si>
  <si>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</si>
  <si>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</si>
  <si>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</si>
  <si>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</si>
  <si>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</si>
  <si>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</si>
  <si>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</si>
  <si>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</si>
  <si>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</si>
  <si>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</si>
  <si>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</si>
  <si>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</si>
  <si>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</si>
  <si>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</si>
  <si>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</si>
  <si>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</si>
  <si>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</si>
  <si>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</si>
  <si>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</si>
  <si>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</si>
  <si>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</si>
  <si>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</si>
  <si>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</si>
  <si>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</si>
  <si>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</si>
  <si>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</si>
  <si>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</si>
  <si>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</si>
  <si>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</si>
  <si>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</si>
  <si>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</si>
  <si>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</si>
  <si>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</si>
  <si>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</si>
  <si>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</si>
  <si>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</si>
  <si>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</si>
  <si>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</si>
  <si>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</si>
  <si>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</si>
  <si>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</si>
  <si>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</si>
  <si>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</si>
  <si>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</si>
  <si>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</si>
  <si>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</si>
  <si>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</si>
  <si>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</si>
  <si>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</si>
  <si>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</si>
  <si>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</si>
  <si>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</si>
  <si>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</si>
  <si>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</si>
  <si>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</si>
  <si>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</si>
  <si>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</si>
  <si>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</si>
  <si>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</si>
  <si>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</si>
  <si>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</si>
  <si>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</si>
  <si>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</si>
  <si>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</si>
  <si>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</si>
  <si>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</si>
  <si>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</si>
  <si>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</si>
  <si>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</si>
  <si>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</si>
  <si>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</si>
  <si>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</si>
  <si>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</si>
  <si>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</si>
  <si>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</si>
  <si>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</si>
  <si>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</si>
  <si>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</si>
  <si>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</si>
  <si>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</si>
  <si>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</si>
  <si>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</si>
  <si>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</si>
  <si>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</si>
  <si>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</si>
  <si>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</si>
  <si>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</si>
  <si>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</si>
  <si>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</si>
  <si>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</si>
  <si>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</si>
  <si>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</si>
  <si>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</si>
  <si>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</si>
  <si>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</si>
  <si>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</si>
  <si>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</si>
  <si>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</si>
  <si>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</si>
  <si>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</si>
  <si>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</si>
  <si>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</si>
  <si>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</si>
  <si>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</si>
  <si>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</si>
  <si>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</si>
  <si>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</si>
  <si>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</si>
  <si>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</si>
  <si>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</si>
  <si>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</si>
  <si>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</si>
  <si>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</si>
  <si>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</si>
  <si>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</si>
  <si>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</si>
  <si>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</si>
  <si>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</si>
  <si>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</si>
  <si>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</si>
  <si>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</si>
  <si>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</si>
  <si>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</si>
  <si>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</si>
  <si>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</si>
  <si>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</si>
  <si>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</si>
  <si>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</si>
  <si>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</si>
  <si>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</si>
  <si>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</si>
  <si>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</si>
  <si>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</si>
  <si>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</si>
  <si>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</si>
  <si>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</si>
  <si>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</si>
  <si>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</si>
  <si>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</si>
  <si>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</si>
  <si>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</si>
  <si>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</si>
  <si>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</si>
  <si>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</si>
  <si>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</si>
  <si>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</si>
  <si>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</si>
  <si>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</si>
  <si>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</si>
  <si>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</si>
  <si>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</si>
  <si>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</si>
  <si>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</si>
  <si>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</si>
  <si>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</si>
  <si>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</si>
  <si>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</si>
  <si>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</si>
  <si>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</si>
  <si>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</si>
  <si>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</si>
  <si>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</si>
  <si>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</si>
  <si>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</si>
  <si>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</si>
  <si>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</si>
  <si>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</si>
  <si>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</si>
  <si>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</si>
  <si>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</si>
  <si>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</si>
  <si>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</si>
  <si>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</si>
  <si>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</si>
  <si>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</si>
  <si>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</si>
  <si>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</si>
  <si>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</si>
  <si>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</si>
  <si>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</si>
  <si>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</si>
  <si>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</si>
  <si>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</si>
  <si>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</si>
  <si>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</si>
  <si>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</si>
  <si>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</si>
  <si>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</si>
  <si>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</si>
  <si>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</si>
  <si>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</si>
  <si>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</si>
  <si>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</si>
  <si>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</si>
  <si>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</si>
  <si>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</si>
  <si>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</si>
  <si>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</si>
  <si>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</si>
  <si>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</si>
  <si>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</si>
  <si>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</si>
  <si>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</si>
  <si>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</si>
  <si>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</si>
  <si>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</si>
  <si>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</si>
  <si>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</si>
  <si>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</si>
  <si>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</si>
  <si>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</si>
  <si>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</si>
  <si>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</si>
  <si>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</si>
  <si>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</si>
  <si>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</si>
  <si>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</si>
  <si>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</si>
  <si>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</si>
  <si>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</si>
  <si>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</si>
  <si>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</si>
  <si>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</si>
  <si>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</si>
  <si>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</si>
  <si>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</si>
  <si>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</si>
  <si>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</si>
  <si>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</si>
  <si>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</si>
  <si>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</si>
  <si>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</si>
  <si>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</si>
  <si>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</si>
  <si>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</si>
  <si>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</si>
  <si>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</si>
  <si>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</si>
  <si>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</si>
  <si>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</si>
  <si>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</si>
  <si>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</si>
  <si>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</si>
  <si>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</si>
  <si>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</si>
  <si>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</si>
  <si>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</si>
  <si>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</si>
  <si>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</si>
  <si>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</si>
  <si>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</si>
  <si>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</si>
  <si>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</si>
  <si>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</si>
  <si>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</si>
  <si>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</si>
  <si>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</si>
  <si>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</si>
  <si>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</si>
  <si>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</si>
  <si>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</si>
  <si>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</si>
  <si>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</si>
  <si>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</si>
  <si>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</si>
  <si>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</si>
  <si>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</si>
  <si>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</si>
  <si>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</si>
  <si>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</si>
  <si>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</si>
  <si>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</si>
  <si>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</si>
  <si>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</si>
  <si>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</si>
  <si>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</si>
  <si>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</si>
  <si>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</si>
  <si>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</si>
  <si>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</si>
  <si>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</si>
  <si>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</si>
  <si>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</si>
  <si>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</si>
  <si>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</si>
  <si>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</si>
  <si>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</si>
  <si>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</si>
  <si>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</si>
  <si>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</si>
  <si>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</si>
  <si>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</si>
  <si>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</si>
  <si>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</si>
  <si>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</si>
  <si>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</si>
  <si>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</si>
  <si>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</si>
  <si>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</si>
  <si>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</si>
  <si>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</si>
  <si>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</si>
  <si>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</si>
  <si>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</si>
  <si>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</si>
  <si>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</si>
  <si>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</si>
  <si>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</si>
  <si>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</si>
  <si>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</si>
  <si>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</si>
  <si>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</si>
  <si>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</si>
  <si>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</si>
  <si>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</si>
  <si>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</si>
  <si>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</si>
  <si>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</si>
  <si>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</si>
  <si>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</si>
  <si>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</si>
  <si>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</si>
  <si>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</si>
  <si>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</si>
  <si>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</si>
  <si>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</si>
  <si>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</si>
  <si>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</si>
  <si>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</si>
  <si>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</si>
  <si>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</si>
  <si>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</si>
  <si>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</si>
  <si>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</si>
  <si>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</si>
  <si>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</si>
  <si>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</si>
  <si>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</si>
  <si>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</si>
  <si>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</si>
  <si>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</si>
  <si>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</si>
  <si>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</si>
  <si>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</si>
  <si>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</si>
  <si>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</si>
  <si>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</si>
  <si>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</si>
  <si>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</si>
  <si>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</si>
  <si>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</si>
  <si>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</si>
  <si>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</si>
  <si>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</si>
  <si>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</si>
  <si>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</si>
  <si>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</si>
  <si>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</si>
  <si>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</si>
  <si>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</si>
  <si>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</si>
  <si>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</si>
  <si>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</si>
  <si>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</si>
  <si>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</si>
  <si>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</si>
  <si>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</si>
  <si>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</si>
  <si>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</si>
  <si>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</si>
  <si>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</si>
  <si>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</si>
  <si>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</si>
  <si>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</si>
  <si>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</si>
  <si>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</si>
  <si>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</si>
  <si>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</si>
  <si>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</si>
  <si>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</si>
  <si>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</si>
  <si>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</si>
  <si>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</si>
  <si>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</si>
  <si>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</si>
  <si>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</si>
  <si>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</si>
  <si>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</si>
  <si>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</si>
  <si>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</si>
  <si>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</si>
  <si>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</si>
  <si>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</si>
  <si>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</si>
  <si>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</si>
  <si>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</si>
  <si>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</si>
  <si>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</si>
  <si>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</si>
  <si>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</si>
  <si>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</si>
  <si>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</si>
  <si>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</si>
  <si>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</si>
  <si>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</si>
  <si>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</si>
  <si>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</si>
  <si>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</si>
  <si>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</si>
  <si>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</si>
  <si>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</si>
  <si>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</si>
  <si>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</si>
  <si>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</si>
  <si>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</si>
  <si>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</si>
  <si>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</si>
  <si>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</si>
  <si>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</si>
  <si>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</si>
  <si>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</si>
  <si>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</si>
  <si>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</si>
  <si>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</si>
  <si>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</si>
  <si>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</si>
  <si>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</si>
  <si>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</si>
  <si>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</si>
  <si>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</si>
  <si>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</si>
  <si>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</si>
  <si>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</si>
  <si>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</si>
  <si>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</si>
  <si>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</si>
  <si>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</si>
  <si>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</si>
  <si>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</si>
  <si>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</si>
  <si>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</si>
  <si>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</si>
  <si>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</si>
  <si>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</si>
  <si>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</si>
  <si>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</si>
  <si>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</si>
  <si>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</si>
  <si>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</si>
  <si>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</si>
  <si>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</si>
  <si>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</si>
  <si>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</si>
  <si>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</si>
  <si>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</si>
  <si>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</si>
  <si>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</si>
  <si>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</si>
  <si>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</si>
  <si>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</si>
  <si>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</si>
  <si>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</si>
  <si>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</si>
  <si>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</si>
  <si>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</si>
  <si>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</si>
  <si>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</si>
  <si>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</si>
  <si>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</si>
  <si>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</si>
  <si>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</si>
  <si>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</si>
  <si>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</si>
  <si>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</si>
  <si>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</si>
  <si>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</si>
  <si>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</si>
  <si>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</si>
  <si>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</si>
  <si>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</si>
  <si>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</si>
  <si>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</si>
  <si>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</si>
  <si>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</si>
  <si>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</si>
  <si>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</si>
  <si>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</si>
  <si>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</si>
  <si>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</si>
  <si>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</si>
  <si>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</si>
  <si>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</si>
  <si>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</si>
  <si>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</si>
  <si>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</si>
  <si>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</si>
  <si>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</si>
  <si>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</si>
  <si>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</si>
  <si>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</si>
  <si>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</si>
  <si>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</si>
  <si>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</si>
  <si>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</si>
  <si>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</si>
  <si>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</si>
  <si>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</si>
  <si>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</si>
  <si>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</si>
  <si>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</si>
  <si>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</si>
  <si>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</si>
  <si>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</si>
  <si>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</si>
  <si>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</si>
  <si>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</si>
  <si>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</si>
  <si>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</si>
  <si>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</si>
  <si>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</si>
  <si>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</si>
  <si>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</si>
  <si>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</si>
  <si>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</si>
  <si>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</si>
  <si>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</si>
  <si>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</si>
  <si>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</si>
  <si>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</si>
  <si>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</si>
  <si>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</si>
  <si>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</si>
  <si>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</si>
  <si>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</si>
  <si>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</si>
  <si>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</si>
  <si>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</si>
  <si>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</si>
  <si>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</si>
  <si>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</si>
  <si>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</si>
  <si>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</si>
  <si>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</si>
  <si>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</si>
  <si>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</si>
  <si>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</si>
  <si>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</si>
  <si>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</si>
  <si>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</si>
  <si>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</si>
  <si>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</si>
  <si>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</si>
  <si>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</si>
  <si>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</si>
  <si>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</si>
  <si>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</si>
  <si>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</si>
  <si>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</si>
  <si>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</si>
  <si>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</si>
  <si>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</si>
  <si>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</si>
  <si>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</si>
  <si>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</si>
  <si>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</si>
  <si>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</si>
  <si>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</si>
  <si>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</si>
  <si>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</si>
  <si>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</si>
  <si>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</si>
  <si>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</si>
  <si>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</si>
  <si>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</si>
  <si>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</si>
  <si>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</si>
  <si>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</si>
  <si>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</si>
  <si>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</si>
  <si>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</si>
  <si>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</si>
  <si>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</si>
  <si>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</si>
  <si>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</si>
  <si>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</si>
  <si>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</si>
  <si>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</si>
  <si>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</si>
  <si>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</si>
  <si>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</si>
  <si>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</si>
  <si>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</si>
  <si>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</si>
  <si>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</si>
  <si>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</si>
  <si>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</si>
  <si>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</si>
  <si>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</si>
  <si>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</si>
  <si>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</si>
  <si>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</si>
  <si>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</si>
  <si>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</si>
  <si>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</si>
  <si>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</si>
  <si>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</si>
  <si>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</si>
  <si>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</si>
  <si>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</si>
  <si>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</si>
  <si>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</si>
  <si>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</si>
  <si>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</si>
  <si>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</si>
  <si>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</si>
  <si>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</si>
  <si>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</si>
  <si>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</si>
  <si>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</si>
  <si>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</si>
  <si>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</si>
  <si>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</si>
  <si>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</si>
  <si>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</si>
  <si>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</si>
  <si>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</si>
  <si>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</si>
  <si>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</si>
  <si>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</si>
  <si>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</si>
  <si>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</si>
  <si>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</si>
  <si>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</si>
  <si>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</si>
  <si>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</si>
  <si>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</si>
  <si>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</si>
  <si>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</si>
  <si>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</si>
  <si>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</si>
  <si>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</si>
  <si>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</si>
  <si>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</si>
  <si>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</si>
  <si>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</si>
  <si>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</si>
  <si>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</si>
  <si>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</si>
  <si>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</si>
  <si>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</si>
  <si>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</si>
  <si>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</si>
  <si>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</si>
  <si>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</si>
  <si>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</si>
  <si>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</si>
  <si>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</si>
  <si>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</si>
  <si>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</si>
  <si>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</si>
  <si>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</si>
  <si>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</si>
  <si>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</si>
  <si>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</si>
  <si>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</si>
  <si>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</si>
  <si>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</si>
  <si>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</si>
  <si>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</si>
  <si>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</si>
  <si>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</si>
  <si>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</si>
  <si>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</si>
  <si>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</si>
  <si>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</si>
  <si>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</si>
  <si>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</si>
  <si>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</si>
  <si>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</si>
  <si>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</si>
  <si>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</si>
  <si>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</si>
  <si>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</si>
  <si>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</si>
  <si>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</si>
  <si>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</si>
  <si>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</si>
  <si>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</si>
  <si>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</si>
  <si>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</si>
  <si>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</si>
  <si>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</si>
  <si>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</si>
  <si>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</si>
  <si>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</si>
  <si>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</si>
  <si>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</si>
  <si>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</si>
  <si>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</si>
  <si>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</si>
  <si>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</si>
  <si>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</si>
  <si>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</si>
  <si>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</si>
  <si>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</si>
  <si>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</si>
  <si>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</si>
  <si>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</si>
  <si>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</si>
  <si>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</si>
  <si>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</si>
  <si>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</si>
  <si>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</si>
  <si>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</si>
  <si>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</si>
  <si>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</si>
  <si>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</si>
  <si>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</si>
  <si>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</si>
  <si>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</si>
  <si>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</si>
  <si>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</si>
  <si>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</si>
  <si>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</si>
  <si>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</si>
  <si>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</si>
  <si>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</si>
  <si>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</si>
  <si>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</si>
  <si>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</si>
  <si>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</si>
  <si>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</si>
  <si>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</si>
  <si>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</si>
  <si>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</si>
  <si>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</si>
  <si>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</si>
  <si>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</si>
  <si>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</si>
  <si>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</si>
  <si>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</si>
  <si>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</si>
  <si>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</si>
  <si>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</si>
  <si>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</si>
  <si>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</si>
  <si>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</si>
  <si>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</si>
  <si>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</si>
  <si>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</si>
  <si>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</si>
  <si>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</si>
  <si>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</si>
  <si>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</si>
  <si>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</si>
  <si>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</si>
  <si>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</si>
  <si>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</si>
  <si>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</si>
  <si>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</si>
  <si>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</si>
  <si>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</si>
  <si>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</si>
  <si>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</si>
  <si>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</si>
  <si>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</si>
  <si>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</si>
  <si>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</si>
  <si>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</si>
  <si>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</si>
  <si>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</si>
  <si>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</si>
  <si>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</si>
  <si>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</si>
  <si>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</si>
  <si>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</si>
  <si>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</si>
  <si>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</si>
  <si>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</si>
  <si>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</si>
  <si>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</si>
  <si>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</si>
  <si>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</si>
  <si>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</si>
  <si>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</si>
  <si>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</si>
  <si>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</si>
  <si>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</si>
  <si>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</si>
  <si>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</si>
  <si>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</si>
  <si>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</si>
  <si>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</si>
  <si>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</si>
  <si>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</si>
  <si>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</si>
  <si>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</si>
  <si>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</si>
  <si>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</si>
  <si>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</si>
  <si>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</si>
  <si>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</si>
  <si>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</si>
  <si>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</si>
  <si>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</si>
  <si>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</si>
  <si>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</si>
  <si>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</si>
  <si>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</si>
  <si>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</si>
  <si>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</si>
  <si>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</si>
  <si>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</si>
  <si>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</si>
  <si>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</si>
  <si>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</si>
  <si>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</si>
  <si>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</si>
  <si>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</si>
  <si>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</si>
  <si>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</si>
  <si>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</si>
  <si>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</si>
  <si>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</si>
  <si>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</si>
  <si>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</si>
  <si>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</si>
  <si>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</si>
  <si>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</si>
  <si>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</si>
  <si>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</si>
  <si>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</si>
  <si>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</si>
  <si>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</si>
  <si>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</si>
  <si>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</si>
  <si>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</si>
  <si>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</si>
  <si>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</si>
  <si>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</si>
  <si>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</si>
  <si>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</si>
  <si>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</si>
  <si>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</si>
  <si>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</si>
  <si>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</si>
  <si>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</si>
  <si>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</si>
  <si>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</si>
  <si>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</si>
  <si>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</si>
  <si>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</si>
  <si>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</si>
  <si>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</si>
  <si>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</si>
  <si>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</si>
  <si>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</si>
  <si>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</si>
  <si>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</si>
  <si>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</si>
  <si>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</si>
  <si>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</si>
  <si>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</si>
  <si>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</si>
  <si>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</si>
  <si>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</si>
  <si>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</si>
  <si>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</si>
  <si>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</si>
  <si>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</si>
  <si>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</si>
  <si>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</si>
  <si>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</si>
  <si>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</si>
  <si>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</si>
  <si>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</si>
  <si>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</si>
  <si>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</si>
  <si>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</si>
  <si>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</si>
  <si>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</si>
  <si>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</si>
  <si>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</si>
  <si>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</si>
  <si>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</si>
  <si>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</si>
  <si>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</si>
  <si>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</si>
  <si>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</si>
  <si>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</si>
  <si>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</si>
  <si>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</si>
  <si>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</si>
  <si>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</si>
  <si>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</si>
  <si>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</si>
  <si>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</si>
  <si>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</si>
  <si>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</si>
  <si>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</si>
  <si>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</si>
  <si>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</si>
  <si>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</si>
  <si>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</si>
  <si>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</si>
  <si>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</si>
  <si>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</si>
  <si>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</si>
  <si>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</si>
  <si>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</si>
  <si>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</si>
  <si>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</si>
  <si>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</si>
  <si>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</si>
  <si>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</si>
  <si>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</si>
  <si>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</si>
  <si>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</si>
  <si>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</si>
  <si>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</si>
  <si>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</si>
  <si>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</si>
  <si>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</si>
  <si>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</si>
  <si>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</si>
  <si>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</si>
  <si>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</si>
  <si>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</si>
  <si>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</si>
  <si>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</si>
  <si>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</si>
  <si>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</si>
  <si>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</si>
  <si>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</si>
  <si>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</si>
  <si>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</si>
  <si>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</si>
  <si>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</si>
  <si>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</si>
  <si>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</si>
  <si>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</si>
  <si>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</si>
  <si>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</si>
  <si>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</si>
  <si>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</si>
  <si>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</si>
  <si>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</si>
  <si>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</si>
  <si>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</si>
  <si>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</si>
  <si>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</si>
  <si>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</si>
  <si>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</si>
  <si>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</si>
  <si>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</si>
  <si>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</si>
  <si>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</si>
  <si>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</si>
  <si>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</si>
  <si>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</si>
  <si>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</si>
  <si>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</si>
  <si>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</si>
  <si>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</si>
  <si>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</si>
  <si>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</si>
  <si>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</si>
  <si>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</si>
  <si>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</si>
  <si>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</si>
  <si>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</si>
  <si>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</si>
  <si>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</si>
  <si>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</si>
  <si>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</si>
  <si>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</si>
  <si>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</si>
  <si>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</si>
  <si>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</si>
  <si>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</si>
  <si>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</si>
  <si>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</si>
  <si>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</si>
  <si>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</si>
  <si>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</si>
  <si>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</si>
  <si>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</si>
  <si>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</si>
  <si>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</si>
  <si>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</si>
  <si>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</si>
  <si>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</si>
  <si>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</si>
  <si>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</si>
  <si>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</si>
  <si>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</si>
  <si>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</si>
  <si>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</si>
  <si>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</si>
  <si>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</si>
  <si>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</si>
  <si>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</si>
  <si>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</si>
  <si>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</si>
  <si>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</si>
  <si>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</si>
  <si>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</si>
  <si>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</si>
  <si>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</si>
  <si>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</si>
  <si>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</si>
  <si>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</si>
  <si>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</si>
  <si>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</si>
  <si>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</si>
  <si>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</si>
  <si>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</si>
  <si>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</si>
  <si>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</si>
  <si>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</si>
  <si>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</si>
  <si>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</si>
  <si>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</si>
  <si>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</si>
  <si>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</si>
  <si>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</si>
  <si>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</si>
  <si>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</si>
  <si>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</si>
  <si>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</si>
  <si>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</si>
  <si>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</si>
  <si>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</si>
  <si>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</si>
  <si>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</si>
  <si>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</si>
  <si>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</si>
  <si>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</si>
  <si>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</si>
  <si>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</si>
  <si>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</si>
  <si>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</si>
  <si>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</si>
  <si>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</si>
  <si>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</si>
  <si>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</si>
  <si>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</si>
  <si>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</si>
  <si>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</si>
  <si>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</si>
  <si>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</si>
  <si>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</si>
  <si>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</si>
  <si>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</si>
  <si>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</si>
  <si>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</si>
  <si>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</si>
  <si>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</si>
  <si>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</si>
  <si>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</si>
  <si>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</si>
  <si>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</si>
  <si>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</si>
  <si>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</si>
  <si>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</si>
  <si>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</si>
  <si>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</si>
  <si>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</si>
  <si>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</si>
  <si>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</si>
  <si>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</si>
  <si>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</si>
  <si>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</si>
  <si>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</si>
  <si>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</si>
  <si>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</si>
  <si>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</si>
  <si>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</si>
  <si>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</si>
  <si>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</si>
  <si>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</si>
  <si>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</si>
  <si>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</si>
  <si>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</si>
  <si>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</si>
  <si>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</si>
  <si>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</si>
  <si>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</si>
  <si>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</si>
  <si>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</si>
  <si>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</si>
  <si>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</si>
  <si>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</si>
  <si>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</si>
  <si>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</si>
  <si>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</si>
  <si>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</si>
  <si>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</si>
  <si>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</si>
  <si>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</si>
  <si>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</si>
  <si>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</si>
  <si>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</si>
  <si>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</si>
  <si>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</si>
  <si>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</si>
  <si>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</si>
  <si>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</si>
  <si>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</si>
  <si>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</si>
  <si>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</si>
  <si>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</si>
  <si>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</si>
  <si>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</si>
  <si>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</si>
  <si>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</si>
  <si>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</si>
  <si>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</si>
  <si>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</si>
  <si>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</si>
  <si>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</si>
  <si>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</si>
  <si>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</si>
  <si>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</si>
  <si>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</si>
  <si>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</si>
  <si>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</si>
  <si>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</si>
  <si>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</si>
  <si>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</si>
  <si>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</si>
  <si>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</si>
  <si>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</si>
  <si>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</si>
  <si>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</si>
  <si>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</si>
  <si>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</si>
  <si>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</si>
  <si>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</si>
  <si>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</si>
  <si>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</si>
  <si>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</si>
  <si>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</si>
  <si>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</si>
  <si>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</si>
  <si>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</si>
  <si>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</si>
  <si>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</si>
  <si>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</si>
  <si>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</si>
  <si>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</si>
  <si>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</si>
  <si>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</si>
  <si>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</si>
  <si>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</si>
  <si>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</si>
  <si>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</si>
  <si>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</si>
  <si>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</si>
  <si>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</si>
  <si>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</si>
  <si>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</si>
  <si>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</si>
  <si>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</si>
  <si>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</si>
  <si>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</si>
  <si>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</si>
  <si>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</si>
  <si>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</si>
  <si>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</si>
  <si>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</si>
  <si>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</si>
  <si>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</si>
  <si>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</si>
  <si>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</si>
  <si>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</si>
  <si>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</si>
  <si>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</si>
  <si>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</si>
  <si>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</si>
  <si>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</si>
  <si>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</si>
  <si>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</si>
  <si>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</si>
  <si>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</si>
  <si>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</si>
  <si>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</si>
  <si>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</si>
  <si>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</si>
  <si>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</si>
  <si>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</si>
  <si>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</si>
  <si>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</si>
  <si>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</si>
  <si>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</si>
  <si>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</si>
  <si>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</si>
  <si>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</si>
  <si>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</si>
  <si>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</si>
  <si>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</si>
  <si>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</si>
  <si>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</si>
  <si>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</si>
  <si>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</si>
  <si>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</si>
  <si>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</si>
  <si>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</si>
  <si>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</si>
  <si>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</si>
  <si>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</si>
  <si>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</si>
  <si>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</si>
  <si>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</si>
  <si>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</si>
  <si>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</si>
  <si>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</si>
  <si>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</si>
  <si>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</si>
  <si>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</si>
  <si>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</si>
  <si>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</si>
  <si>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</si>
  <si>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</si>
  <si>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</si>
  <si>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</si>
  <si>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</si>
  <si>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</si>
  <si>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</si>
  <si>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</si>
  <si>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</si>
  <si>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</si>
  <si>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</si>
  <si>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</si>
  <si>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</si>
  <si>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</si>
  <si>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</si>
  <si>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</si>
  <si>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</si>
  <si>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</si>
  <si>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</si>
  <si>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</si>
  <si>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</si>
  <si>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</si>
  <si>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</si>
  <si>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</si>
  <si>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</si>
  <si>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</si>
  <si>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</si>
  <si>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</si>
  <si>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</si>
  <si>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</si>
  <si>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</si>
  <si>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</si>
  <si>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</si>
  <si>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</si>
  <si>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</si>
  <si>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</si>
  <si>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</si>
  <si>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</si>
  <si>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</si>
  <si>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</si>
  <si>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</si>
  <si>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</si>
  <si>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</si>
  <si>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</si>
  <si>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</si>
  <si>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</si>
  <si>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</si>
  <si>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</si>
  <si>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</si>
  <si>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</si>
  <si>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</si>
  <si>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</si>
  <si>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</si>
  <si>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</si>
  <si>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</si>
  <si>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</si>
  <si>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</si>
  <si>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</si>
  <si>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</si>
  <si>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</si>
  <si>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</si>
  <si>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</si>
  <si>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</si>
  <si>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</si>
  <si>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</si>
  <si>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</si>
  <si>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</si>
  <si>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</si>
  <si>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</si>
  <si>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</si>
  <si>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</si>
  <si>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</si>
  <si>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</si>
  <si>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</si>
  <si>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</si>
  <si>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</si>
  <si>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</si>
  <si>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</si>
  <si>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</si>
  <si>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</si>
  <si>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</si>
  <si>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</si>
  <si>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</si>
  <si>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</si>
  <si>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</si>
  <si>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</si>
  <si>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</si>
  <si>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</si>
  <si>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</si>
  <si>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</si>
  <si>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</si>
  <si>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</si>
  <si>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</si>
  <si>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</si>
  <si>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</si>
  <si>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</si>
  <si>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</si>
  <si>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</si>
  <si>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</si>
  <si>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</si>
  <si>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</si>
  <si>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</si>
  <si>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</si>
  <si>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</si>
  <si>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</si>
  <si>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</si>
  <si>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</si>
  <si>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</si>
  <si>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</si>
  <si>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</si>
  <si>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</si>
  <si>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</si>
  <si>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</si>
  <si>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</si>
  <si>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</si>
  <si>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</si>
  <si>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</si>
  <si>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</si>
  <si>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</si>
  <si>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</si>
  <si>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</si>
  <si>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</si>
  <si>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</si>
  <si>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</si>
  <si>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</si>
  <si>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</si>
  <si>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</si>
  <si>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</si>
  <si>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</si>
  <si>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</si>
  <si>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</si>
  <si>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</si>
  <si>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</si>
  <si>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</si>
  <si>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</si>
  <si>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</si>
  <si>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</si>
  <si>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</si>
  <si>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</si>
  <si>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</si>
  <si>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</si>
  <si>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</si>
  <si>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</si>
  <si>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</si>
  <si>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</si>
  <si>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</si>
  <si>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</si>
  <si>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</si>
  <si>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</si>
  <si>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</si>
  <si>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</si>
  <si>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</si>
  <si>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</si>
  <si>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</si>
  <si>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</si>
  <si>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</si>
  <si>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</si>
  <si>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</si>
  <si>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</si>
  <si>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</si>
  <si>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</si>
  <si>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</si>
  <si>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</si>
  <si>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</si>
  <si>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</si>
  <si>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</si>
  <si>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</si>
  <si>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</si>
  <si>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</si>
  <si>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</si>
  <si>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</si>
  <si>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</si>
  <si>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</si>
  <si>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</si>
  <si>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</si>
  <si>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</si>
  <si>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</si>
  <si>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</si>
  <si>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</si>
  <si>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</si>
  <si>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</si>
  <si>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</si>
  <si>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</si>
  <si>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</si>
  <si>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</si>
  <si>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</si>
  <si>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</si>
  <si>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</si>
  <si>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</si>
  <si>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</si>
  <si>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</si>
  <si>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</si>
  <si>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</si>
  <si>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</si>
  <si>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</si>
  <si>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</si>
  <si>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</si>
  <si>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</si>
  <si>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</si>
  <si>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</si>
  <si>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</si>
  <si>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</si>
  <si>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</si>
  <si>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</si>
  <si>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</si>
  <si>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</si>
  <si>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</si>
  <si>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</si>
  <si>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</si>
  <si>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</si>
  <si>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</si>
  <si>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</si>
  <si>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</si>
  <si>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</si>
  <si>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</si>
  <si>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</si>
  <si>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</si>
  <si>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</si>
  <si>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</si>
  <si>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</si>
  <si>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</si>
  <si>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</si>
  <si>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</si>
  <si>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</si>
  <si>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</si>
  <si>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</si>
  <si>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</si>
  <si>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</si>
  <si>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</si>
  <si>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</si>
  <si>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</si>
  <si>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</si>
  <si>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</si>
  <si>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</si>
  <si>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</si>
  <si>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</si>
  <si>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</si>
  <si>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</si>
  <si>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</si>
  <si>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</si>
  <si>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</si>
  <si>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</si>
  <si>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</si>
  <si>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</si>
  <si>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</si>
  <si>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</si>
  <si>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</si>
  <si>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</si>
  <si>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</si>
  <si>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</si>
  <si>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</si>
  <si>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</si>
  <si>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</si>
  <si>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</si>
  <si>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</si>
  <si>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</si>
  <si>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</si>
  <si>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</si>
  <si>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</si>
  <si>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</si>
  <si>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</si>
  <si>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</si>
  <si>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</si>
  <si>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</si>
  <si>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</si>
  <si>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</si>
  <si>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</si>
  <si>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</si>
  <si>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</si>
  <si>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</si>
  <si>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</si>
  <si>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</si>
  <si>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</si>
  <si>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</si>
  <si>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</si>
  <si>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</si>
  <si>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</si>
  <si>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</si>
  <si>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</si>
  <si>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</si>
  <si>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</si>
  <si>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</si>
  <si>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</si>
  <si>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</si>
  <si>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</si>
  <si>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</si>
  <si>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</si>
  <si>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</si>
  <si>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</si>
  <si>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</si>
  <si>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</si>
  <si>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</si>
  <si>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</si>
  <si>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</si>
  <si>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</si>
  <si>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</si>
  <si>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</si>
  <si>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</si>
  <si>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</si>
  <si>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</si>
  <si>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</si>
  <si>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</si>
  <si>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</si>
  <si>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</si>
  <si>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</si>
  <si>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</si>
  <si>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</si>
  <si>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</si>
  <si>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</si>
  <si>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</si>
  <si>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</si>
  <si>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</si>
  <si>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</si>
  <si>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</si>
  <si>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</si>
  <si>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</si>
  <si>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</si>
  <si>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</si>
  <si>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</si>
  <si>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</si>
  <si>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</si>
  <si>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</si>
  <si>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</si>
  <si>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</si>
  <si>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</si>
  <si>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</si>
  <si>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</si>
  <si>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</si>
  <si>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</si>
  <si>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</si>
  <si>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</si>
  <si>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</si>
  <si>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</si>
  <si>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</si>
  <si>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</si>
  <si>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</si>
  <si>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</si>
  <si>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</si>
  <si>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</si>
  <si>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</si>
  <si>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</si>
  <si>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</si>
  <si>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</si>
  <si>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</si>
  <si>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</si>
  <si>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</si>
  <si>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</si>
  <si>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</si>
  <si>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</si>
  <si>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</si>
  <si>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</si>
  <si>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</si>
  <si>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</si>
  <si>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</si>
  <si>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</si>
  <si>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</si>
  <si>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</si>
  <si>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</si>
  <si>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</si>
  <si>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</si>
  <si>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</si>
  <si>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</si>
  <si>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</si>
  <si>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</si>
  <si>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</si>
  <si>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</si>
  <si>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</si>
  <si>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</si>
  <si>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</si>
  <si>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</si>
  <si>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</si>
  <si>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</si>
  <si>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</si>
  <si>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</si>
  <si>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</si>
  <si>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</si>
  <si>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</si>
  <si>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</si>
  <si>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</si>
  <si>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</si>
  <si>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</si>
  <si>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</si>
  <si>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</si>
  <si>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</si>
  <si>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</si>
  <si>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</si>
  <si>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</si>
  <si>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</si>
  <si>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</si>
  <si>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</si>
  <si>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</si>
  <si>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</si>
  <si>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</si>
  <si>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</si>
  <si>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</si>
  <si>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</si>
  <si>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</si>
  <si>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</si>
  <si>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</si>
  <si>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</si>
  <si>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</si>
  <si>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</si>
  <si>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</si>
  <si>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</si>
  <si>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</si>
  <si>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</si>
  <si>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</si>
  <si>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</si>
  <si>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</si>
  <si>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</si>
  <si>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</si>
  <si>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</si>
  <si>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</si>
  <si>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</si>
  <si>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</si>
  <si>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</si>
  <si>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</si>
  <si>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</si>
  <si>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</si>
  <si>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</si>
  <si>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</si>
  <si>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</si>
  <si>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</si>
  <si>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</si>
  <si>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</si>
  <si>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</si>
  <si>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</si>
  <si>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</si>
  <si>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</si>
  <si>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</si>
  <si>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</si>
  <si>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</si>
  <si>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</si>
  <si>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</si>
  <si>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</si>
  <si>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</si>
  <si>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</si>
  <si>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</si>
  <si>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</si>
  <si>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</si>
  <si>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</si>
  <si>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</si>
  <si>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</si>
  <si>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</si>
  <si>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</si>
  <si>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</si>
  <si>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</si>
  <si>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</si>
  <si>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</si>
  <si>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</si>
  <si>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</si>
  <si>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</si>
  <si>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</si>
  <si>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</si>
  <si>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</si>
  <si>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</si>
  <si>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</si>
  <si>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</si>
  <si>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</si>
  <si>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</si>
  <si>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</si>
  <si>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</si>
  <si>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</si>
  <si>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</si>
  <si>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</si>
  <si>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</si>
  <si>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</si>
  <si>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</si>
  <si>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</si>
  <si>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</si>
  <si>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</si>
  <si>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</si>
  <si>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</si>
  <si>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</si>
  <si>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</si>
  <si>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</si>
  <si>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</si>
  <si>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</si>
  <si>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</si>
  <si>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</si>
  <si>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</si>
  <si>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</si>
  <si>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</si>
  <si>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</si>
  <si>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</si>
  <si>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</si>
  <si>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</si>
  <si>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</si>
  <si>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</si>
  <si>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</si>
  <si>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</si>
  <si>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</si>
  <si>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</si>
  <si>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</si>
  <si>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</si>
  <si>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</si>
  <si>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</si>
  <si>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</si>
  <si>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</si>
  <si>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</si>
  <si>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</si>
  <si>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</si>
  <si>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</si>
  <si>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</si>
  <si>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</si>
  <si>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</si>
  <si>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</si>
  <si>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</si>
  <si>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</si>
  <si>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</si>
  <si>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</si>
  <si>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</si>
  <si>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</si>
  <si>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</si>
  <si>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</si>
  <si>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</si>
  <si>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</si>
  <si>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</si>
  <si>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</si>
  <si>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</si>
  <si>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</si>
  <si>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</si>
  <si>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</si>
  <si>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</si>
  <si>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</si>
  <si>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</si>
  <si>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</si>
  <si>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</si>
  <si>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</si>
  <si>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</si>
  <si>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</si>
  <si>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</si>
  <si>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</si>
  <si>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</si>
  <si>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</si>
  <si>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</si>
  <si>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</si>
  <si>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</si>
  <si>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</si>
  <si>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</si>
  <si>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</si>
  <si>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</si>
  <si>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</si>
  <si>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</si>
  <si>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</si>
  <si>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</si>
  <si>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</si>
  <si>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</si>
  <si>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</si>
  <si>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</si>
  <si>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</si>
  <si>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</si>
  <si>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</si>
  <si>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</si>
  <si>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</si>
  <si>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</si>
  <si>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</si>
  <si>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</si>
  <si>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</si>
  <si>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</si>
  <si>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</si>
  <si>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</si>
  <si>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</si>
  <si>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</si>
  <si>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</si>
  <si>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</si>
  <si>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</si>
  <si>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</si>
  <si>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</si>
  <si>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</si>
  <si>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</si>
  <si>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</si>
  <si>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</si>
  <si>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</si>
  <si>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</si>
  <si>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</si>
  <si>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</si>
  <si>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</si>
  <si>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</si>
  <si>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</si>
  <si>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</si>
  <si>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</si>
  <si>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</si>
  <si>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</si>
  <si>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</si>
  <si>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</si>
  <si>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</si>
  <si>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</si>
  <si>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</si>
  <si>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</si>
  <si>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</si>
  <si>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</si>
  <si>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</si>
  <si>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</si>
  <si>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</si>
  <si>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</si>
  <si>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</si>
  <si>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</si>
  <si>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</si>
  <si>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</si>
  <si>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</si>
  <si>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</si>
  <si>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</si>
  <si>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</si>
  <si>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</si>
  <si>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</si>
  <si>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</si>
  <si>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</si>
  <si>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</si>
  <si>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</si>
  <si>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</si>
  <si>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</si>
  <si>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</si>
  <si>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</si>
  <si>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</si>
  <si>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</si>
  <si>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</si>
  <si>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</si>
  <si>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</si>
  <si>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</si>
  <si>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</si>
  <si>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</si>
  <si>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</si>
  <si>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</si>
  <si>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</si>
  <si>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</si>
  <si>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</si>
  <si>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</si>
  <si>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</si>
  <si>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</si>
  <si>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</si>
  <si>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</si>
  <si>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</si>
  <si>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</si>
  <si>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</si>
  <si>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</si>
  <si>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</si>
  <si>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</si>
  <si>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</si>
  <si>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</si>
  <si>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</si>
  <si>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</si>
  <si>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</si>
  <si>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</si>
  <si>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</si>
  <si>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</si>
  <si>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</si>
  <si>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</si>
  <si>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</si>
  <si>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</si>
  <si>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</si>
  <si>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</si>
  <si>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</si>
  <si>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</si>
  <si>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</si>
  <si>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</si>
  <si>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</si>
  <si>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</si>
  <si>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</si>
  <si>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</si>
  <si>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</si>
  <si>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</si>
  <si>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</si>
  <si>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</si>
  <si>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</si>
  <si>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</si>
  <si>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</si>
  <si>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</si>
  <si>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</si>
  <si>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</si>
  <si>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</si>
  <si>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</si>
  <si>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</si>
  <si>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</si>
  <si>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</si>
  <si>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</si>
  <si>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</si>
  <si>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</si>
  <si>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</si>
  <si>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</si>
  <si>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</si>
  <si>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</si>
  <si>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</si>
  <si>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</si>
  <si>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</si>
  <si>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</si>
  <si>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</si>
  <si>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</si>
  <si>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</si>
  <si>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</si>
  <si>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</si>
  <si>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</si>
  <si>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</si>
  <si>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</si>
  <si>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</si>
  <si>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</si>
  <si>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</si>
  <si>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</si>
  <si>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</si>
  <si>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</si>
  <si>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</si>
  <si>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</si>
  <si>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</si>
  <si>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</si>
  <si>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</si>
  <si>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</si>
  <si>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</si>
  <si>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</si>
  <si>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</si>
  <si>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</si>
  <si>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</si>
  <si>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</si>
  <si>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</si>
  <si>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</si>
  <si>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</si>
  <si>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</si>
  <si>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</si>
  <si>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</si>
  <si>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</si>
  <si>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</si>
  <si>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</si>
  <si>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</si>
  <si>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</si>
  <si>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</si>
  <si>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</si>
  <si>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</si>
  <si>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</si>
  <si>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</si>
  <si>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</si>
  <si>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</si>
  <si>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</si>
  <si>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</si>
  <si>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</si>
  <si>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</si>
  <si>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</si>
  <si>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</si>
  <si>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</si>
  <si>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</si>
  <si>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</si>
  <si>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</si>
  <si>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</si>
  <si>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</si>
  <si>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</si>
  <si>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</si>
  <si>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</si>
  <si>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</si>
  <si>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</si>
  <si>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</si>
  <si>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</si>
  <si>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</si>
  <si>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</si>
  <si>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</si>
  <si>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</si>
  <si>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</si>
  <si>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</si>
  <si>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</si>
  <si>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</si>
  <si>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</si>
  <si>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</si>
  <si>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</si>
  <si>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</si>
  <si>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</si>
  <si>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</si>
  <si>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</si>
  <si>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</si>
  <si>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</si>
  <si>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</si>
  <si>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</si>
  <si>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</si>
  <si>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</si>
  <si>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</si>
  <si>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</si>
  <si>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</si>
  <si>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</si>
  <si>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</si>
  <si>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</si>
  <si>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</si>
  <si>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</si>
  <si>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</si>
  <si>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</si>
  <si>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</si>
  <si>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</si>
  <si>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</si>
  <si>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</si>
  <si>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</si>
  <si>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</si>
  <si>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</si>
  <si>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</si>
  <si>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</si>
  <si>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</si>
  <si>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</si>
  <si>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</si>
  <si>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</si>
  <si>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</si>
  <si>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</si>
  <si>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</si>
  <si>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</si>
  <si>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</si>
  <si>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</si>
  <si>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</si>
  <si>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</si>
  <si>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</si>
  <si>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</si>
  <si>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</si>
  <si>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</si>
  <si>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</si>
  <si>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</si>
  <si>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</si>
  <si>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</si>
  <si>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</si>
  <si>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</si>
  <si>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</si>
  <si>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</si>
  <si>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</si>
  <si>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</si>
  <si>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</si>
  <si>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</si>
  <si>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</si>
  <si>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</si>
  <si>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</si>
  <si>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</si>
  <si>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</si>
  <si>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</si>
  <si>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</si>
  <si>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</si>
  <si>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</si>
  <si>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</si>
  <si>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</si>
  <si>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</si>
  <si>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</si>
  <si>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</si>
  <si>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</si>
  <si>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</si>
  <si>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</si>
  <si>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</si>
  <si>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</si>
  <si>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</si>
  <si>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</si>
  <si>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</si>
  <si>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</si>
  <si>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</si>
  <si>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</si>
  <si>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</si>
  <si>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</si>
  <si>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</si>
  <si>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</si>
  <si>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</si>
  <si>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</si>
  <si>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</si>
  <si>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</si>
  <si>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</si>
  <si>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</si>
  <si>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</si>
  <si>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</si>
  <si>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</si>
  <si>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</si>
  <si>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</si>
  <si>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</si>
  <si>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</si>
  <si>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</si>
  <si>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</si>
  <si>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</si>
  <si>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</si>
  <si>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</si>
  <si>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</si>
  <si>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</si>
  <si>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</si>
  <si>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</si>
  <si>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</si>
  <si>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</si>
  <si>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</si>
  <si>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</si>
  <si>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</si>
  <si>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</si>
  <si>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</si>
  <si>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</si>
  <si>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</si>
  <si>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</si>
  <si>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</si>
  <si>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</si>
  <si>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</si>
  <si>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</si>
  <si>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</si>
  <si>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</si>
  <si>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</si>
  <si>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</si>
  <si>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</si>
  <si>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</si>
  <si>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</si>
  <si>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</si>
  <si>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</si>
  <si>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</si>
  <si>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</si>
  <si>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</si>
  <si>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</si>
  <si>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</si>
  <si>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</si>
  <si>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</si>
  <si>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</si>
  <si>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</si>
  <si>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</si>
  <si>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</si>
  <si>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</si>
  <si>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</si>
  <si>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</si>
  <si>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</si>
  <si>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</si>
  <si>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</si>
  <si>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</si>
  <si>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</si>
  <si>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</si>
  <si>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</si>
  <si>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</si>
  <si>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</si>
  <si>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</si>
  <si>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</si>
  <si>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</si>
  <si>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</si>
  <si>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</si>
  <si>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</si>
  <si>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</si>
  <si>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</si>
  <si>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</si>
  <si>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</si>
  <si>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</si>
  <si>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</si>
  <si>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</si>
  <si>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</si>
  <si>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</si>
  <si>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</si>
  <si>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</si>
  <si>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</si>
  <si>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</si>
  <si>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</si>
  <si>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</si>
  <si>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</si>
  <si>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</si>
  <si>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</si>
  <si>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</si>
  <si>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</si>
  <si>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</si>
  <si>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</si>
  <si>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</si>
  <si>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</si>
  <si>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</si>
  <si>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</si>
  <si>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</si>
  <si>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</si>
  <si>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</si>
  <si>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</si>
  <si>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</si>
  <si>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</si>
  <si>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</si>
  <si>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</si>
  <si>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</si>
  <si>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</si>
  <si>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</si>
  <si>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</si>
  <si>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</si>
  <si>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</si>
  <si>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</si>
  <si>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</si>
  <si>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</si>
  <si>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</si>
  <si>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</si>
  <si>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</si>
  <si>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</si>
  <si>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</si>
  <si>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</si>
  <si>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</si>
  <si>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</si>
  <si>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</si>
  <si>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</si>
  <si>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</si>
  <si>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</si>
  <si>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</si>
  <si>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</si>
  <si>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</si>
  <si>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</si>
  <si>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</si>
  <si>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</si>
  <si>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</si>
  <si>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</si>
  <si>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</si>
  <si>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</si>
  <si>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</si>
  <si>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</si>
  <si>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</si>
  <si>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</si>
  <si>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</si>
  <si>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</si>
  <si>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</si>
  <si>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</si>
  <si>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</si>
  <si>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</si>
  <si>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</si>
  <si>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</si>
  <si>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</si>
  <si>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</si>
  <si>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</si>
  <si>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</si>
  <si>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</si>
  <si>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</si>
  <si>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</si>
  <si>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</si>
  <si>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</si>
  <si>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</si>
  <si>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</si>
  <si>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</si>
  <si>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</si>
  <si>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</si>
  <si>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</si>
  <si>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</si>
  <si>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</si>
  <si>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</si>
  <si>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</si>
  <si>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</si>
  <si>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</si>
  <si>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</si>
  <si>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</si>
  <si>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</si>
  <si>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</si>
  <si>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</si>
  <si>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</si>
  <si>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</si>
  <si>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</si>
  <si>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</si>
  <si>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</si>
  <si>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</si>
  <si>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</si>
  <si>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</si>
  <si>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</si>
  <si>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</si>
  <si>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</si>
  <si>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</si>
  <si>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</si>
  <si>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</si>
  <si>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</si>
  <si>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</si>
  <si>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</si>
  <si>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</si>
  <si>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</si>
  <si>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</si>
  <si>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</si>
  <si>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</si>
  <si>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</si>
  <si>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</si>
  <si>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</si>
  <si>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</si>
  <si>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</si>
  <si>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</si>
  <si>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</si>
  <si>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</si>
  <si>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</si>
  <si>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</si>
  <si>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</si>
  <si>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</si>
  <si>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</si>
  <si>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</si>
  <si>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</si>
  <si>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</si>
  <si>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</si>
  <si>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</si>
  <si>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</si>
  <si>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</si>
  <si>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</si>
  <si>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</si>
  <si>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</si>
  <si>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</si>
  <si>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</si>
  <si>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</si>
  <si>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</si>
  <si>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</si>
  <si>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</si>
  <si>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</si>
  <si>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</si>
  <si>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</si>
  <si>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</si>
  <si>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</si>
  <si>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</si>
  <si>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</si>
  <si>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</si>
  <si>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</si>
  <si>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</si>
  <si>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</si>
  <si>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</si>
  <si>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</si>
  <si>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</si>
  <si>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</si>
  <si>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</si>
  <si>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</si>
  <si>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</si>
  <si>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</si>
  <si>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</si>
  <si>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</si>
  <si>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</si>
  <si>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</si>
  <si>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</si>
  <si>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</si>
  <si>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</si>
  <si>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</si>
  <si>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</si>
  <si>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</si>
  <si>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</si>
  <si>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</si>
  <si>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</si>
  <si>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</si>
  <si>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</si>
  <si>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</si>
  <si>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</si>
  <si>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</si>
  <si>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</si>
  <si>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</si>
  <si>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</si>
  <si>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</si>
  <si>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</si>
  <si>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</si>
  <si>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</si>
  <si>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</si>
  <si>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</si>
  <si>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</si>
  <si>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</si>
  <si>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</si>
  <si>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</si>
  <si>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</si>
  <si>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</si>
  <si>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</si>
  <si>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</si>
  <si>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</si>
  <si>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</si>
  <si>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</si>
  <si>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</si>
  <si>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</si>
  <si>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</si>
  <si>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</si>
  <si>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</si>
  <si>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</si>
  <si>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</si>
  <si>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</si>
  <si>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</si>
  <si>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</si>
  <si>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</si>
  <si>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</si>
  <si>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</si>
  <si>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</si>
  <si>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</si>
  <si>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</si>
  <si>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</si>
  <si>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</si>
  <si>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</si>
  <si>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</si>
  <si>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</si>
  <si>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</si>
  <si>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</si>
  <si>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</si>
  <si>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</si>
  <si>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</si>
  <si>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</si>
  <si>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</si>
  <si>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</si>
  <si>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</si>
  <si>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</si>
  <si>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</si>
  <si>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</si>
  <si>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</si>
  <si>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</si>
  <si>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</si>
  <si>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</si>
  <si>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</si>
  <si>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</si>
  <si>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</si>
  <si>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</si>
  <si>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</si>
  <si>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</si>
  <si>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</si>
  <si>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</si>
  <si>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</si>
  <si>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</si>
  <si>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</si>
  <si>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</si>
  <si>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</si>
  <si>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</si>
  <si>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</si>
  <si>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</si>
  <si>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</si>
  <si>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</si>
  <si>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</si>
  <si>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</si>
  <si>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</si>
  <si>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</si>
  <si>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</si>
  <si>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</si>
  <si>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</si>
  <si>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</si>
  <si>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</si>
  <si>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</si>
  <si>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</si>
  <si>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</si>
  <si>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</si>
  <si>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</si>
  <si>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</si>
  <si>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</si>
  <si>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</si>
  <si>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</si>
  <si>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</si>
  <si>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</si>
  <si>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</si>
  <si>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</si>
  <si>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</si>
  <si>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</si>
  <si>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</si>
  <si>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</si>
  <si>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</si>
  <si>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</si>
  <si>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</si>
  <si>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</si>
  <si>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</si>
  <si>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</si>
  <si>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</si>
  <si>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</si>
  <si>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</si>
  <si>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</si>
  <si>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</si>
  <si>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</si>
  <si>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</si>
  <si>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</si>
  <si>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</si>
  <si>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</si>
  <si>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</si>
  <si>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</si>
  <si>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</si>
  <si>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</si>
  <si>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</si>
  <si>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</si>
  <si>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</si>
  <si>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</si>
  <si>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</si>
  <si>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</si>
  <si>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</si>
  <si>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</si>
  <si>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</si>
  <si>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</si>
  <si>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</si>
  <si>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</si>
  <si>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</si>
  <si>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</si>
  <si>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</si>
  <si>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</si>
  <si>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</si>
  <si>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</si>
  <si>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</si>
  <si>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</si>
  <si>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</si>
  <si>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</si>
  <si>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</si>
  <si>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</si>
  <si>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</si>
  <si>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</si>
  <si>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</si>
  <si>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</si>
  <si>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</si>
  <si>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</si>
  <si>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</si>
  <si>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</si>
  <si>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</si>
  <si>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</si>
  <si>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</si>
  <si>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</si>
  <si>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</si>
  <si>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</si>
  <si>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</si>
  <si>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</si>
  <si>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</si>
  <si>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</si>
  <si>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</si>
  <si>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</si>
  <si>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</si>
  <si>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</si>
  <si>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</si>
  <si>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</si>
  <si>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</si>
  <si>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</si>
  <si>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</si>
  <si>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</si>
  <si>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</si>
  <si>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</si>
  <si>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</si>
  <si>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</si>
  <si>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</si>
  <si>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</si>
  <si>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</si>
  <si>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</si>
  <si>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</si>
  <si>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</si>
  <si>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</si>
  <si>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</si>
  <si>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</si>
  <si>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</si>
  <si>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</si>
  <si>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</si>
  <si>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</si>
  <si>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</si>
  <si>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</si>
  <si>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</si>
  <si>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</si>
  <si>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</si>
  <si>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</si>
  <si>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</si>
  <si>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</si>
  <si>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</si>
  <si>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</si>
  <si>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</si>
  <si>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</si>
  <si>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</si>
  <si>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</si>
  <si>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</si>
  <si>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</si>
  <si>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</si>
  <si>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</si>
  <si>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</si>
  <si>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</si>
  <si>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</si>
  <si>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</si>
  <si>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</si>
  <si>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</si>
  <si>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</si>
  <si>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</si>
  <si>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</si>
  <si>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</si>
  <si>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</si>
  <si>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</si>
  <si>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</si>
  <si>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</si>
  <si>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</si>
  <si>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</si>
  <si>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</si>
  <si>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</si>
  <si>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</si>
  <si>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</si>
  <si>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</si>
  <si>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</si>
  <si>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</si>
  <si>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</si>
  <si>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</si>
  <si>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</si>
  <si>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</si>
  <si>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</si>
  <si>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</si>
  <si>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</si>
  <si>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</si>
  <si>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</si>
  <si>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</si>
  <si>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</si>
  <si>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</si>
  <si>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</si>
  <si>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</si>
  <si>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</si>
  <si>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</si>
  <si>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</si>
  <si>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</si>
  <si>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</si>
  <si>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</si>
  <si>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</si>
  <si>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</si>
  <si>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</si>
  <si>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</si>
  <si>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</si>
  <si>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</si>
  <si>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</si>
  <si>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</si>
  <si>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</si>
  <si>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</si>
  <si>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</si>
  <si>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</si>
  <si>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</si>
  <si>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</si>
  <si>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</si>
  <si>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</si>
  <si>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</si>
  <si>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</si>
  <si>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</si>
  <si>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</si>
  <si>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</si>
  <si>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</si>
  <si>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</si>
  <si>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</si>
  <si>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</si>
  <si>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</si>
  <si>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</si>
  <si>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</si>
  <si>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</si>
  <si>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</si>
  <si>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</si>
  <si>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</si>
  <si>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</si>
  <si>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</si>
  <si>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</si>
  <si>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</si>
  <si>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</si>
  <si>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</si>
  <si>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</si>
  <si>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</si>
  <si>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</si>
  <si>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</si>
  <si>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</si>
  <si>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</si>
  <si>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</si>
  <si>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</si>
  <si>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</si>
  <si>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</si>
  <si>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</si>
  <si>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</si>
  <si>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</si>
  <si>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</si>
  <si>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</si>
  <si>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</si>
  <si>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</si>
  <si>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</si>
  <si>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</si>
  <si>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</si>
  <si>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</si>
  <si>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</si>
  <si>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</si>
  <si>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</si>
  <si>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</si>
  <si>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</si>
  <si>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</si>
  <si>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</si>
  <si>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</si>
  <si>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</si>
  <si>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</si>
  <si>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</si>
  <si>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</si>
  <si>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</si>
  <si>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</si>
  <si>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</si>
  <si>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</si>
  <si>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</si>
  <si>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</si>
  <si>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</si>
  <si>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</si>
  <si>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</si>
  <si>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</si>
  <si>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</si>
  <si>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</si>
  <si>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</si>
  <si>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</si>
  <si>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</si>
  <si>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</si>
  <si>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</si>
  <si>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</si>
  <si>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</si>
  <si>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</si>
  <si>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</si>
  <si>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</si>
  <si>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</si>
  <si>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</si>
  <si>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</si>
  <si>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</si>
  <si>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</si>
  <si>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</si>
  <si>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</si>
  <si>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</si>
  <si>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</si>
  <si>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</si>
  <si>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</si>
  <si>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</si>
  <si>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</si>
  <si>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</si>
  <si>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</si>
  <si>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</si>
  <si>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</si>
  <si>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</si>
  <si>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</si>
  <si>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</si>
  <si>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</si>
  <si>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</si>
  <si>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</si>
  <si>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</si>
  <si>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</si>
  <si>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</si>
  <si>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</si>
  <si>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</si>
  <si>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</si>
  <si>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</si>
  <si>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</si>
  <si>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</si>
  <si>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</si>
  <si>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</si>
  <si>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</si>
  <si>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</si>
  <si>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</si>
  <si>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</si>
  <si>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</si>
  <si>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</si>
  <si>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</si>
  <si>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</si>
  <si>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</si>
  <si>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</si>
  <si>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</si>
  <si>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</si>
  <si>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</si>
  <si>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</si>
  <si>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</si>
  <si>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</si>
  <si>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</si>
  <si>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</si>
  <si>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</si>
  <si>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</si>
  <si>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</si>
  <si>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</si>
  <si>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</si>
  <si>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</si>
  <si>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</si>
  <si>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</si>
  <si>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</si>
  <si>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</si>
  <si>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</si>
  <si>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</si>
  <si>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</si>
  <si>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</si>
  <si>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</si>
  <si>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</si>
  <si>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</si>
  <si>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</si>
  <si>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</si>
  <si>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</si>
  <si>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</si>
  <si>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</si>
  <si>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</si>
  <si>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</si>
  <si>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</si>
  <si>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</si>
  <si>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</si>
  <si>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</si>
  <si>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</si>
  <si>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</si>
  <si>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</si>
  <si>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</si>
  <si>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</si>
  <si>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</si>
  <si>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</si>
  <si>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</si>
  <si>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</si>
  <si>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</si>
  <si>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</si>
  <si>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</si>
  <si>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</si>
  <si>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</si>
  <si>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</si>
  <si>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</si>
  <si>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</si>
  <si>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</si>
  <si>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</si>
  <si>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</si>
  <si>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</si>
  <si>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</si>
  <si>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</si>
  <si>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</si>
  <si>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</si>
  <si>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</si>
  <si>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</si>
  <si>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</si>
  <si>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</si>
  <si>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</si>
  <si>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</si>
  <si>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</si>
  <si>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</si>
  <si>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</si>
  <si>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</si>
  <si>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</si>
  <si>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</si>
  <si>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</si>
  <si>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</si>
  <si>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</si>
  <si>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</si>
  <si>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</si>
  <si>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</si>
  <si>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</si>
  <si>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</si>
  <si>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</si>
  <si>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</si>
  <si>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</si>
  <si>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</si>
  <si>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</si>
  <si>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</si>
  <si>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</si>
  <si>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</si>
  <si>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</si>
  <si>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</si>
  <si>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</si>
  <si>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</si>
  <si>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</si>
  <si>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</si>
  <si>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</si>
  <si>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</si>
  <si>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</si>
  <si>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</si>
  <si>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</si>
  <si>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</si>
  <si>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</si>
  <si>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</si>
  <si>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</si>
  <si>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</si>
  <si>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</si>
  <si>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</si>
  <si>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</si>
  <si>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</si>
  <si>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</si>
  <si>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</si>
  <si>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</si>
  <si>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</si>
  <si>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</si>
  <si>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</si>
  <si>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</si>
  <si>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</si>
  <si>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</si>
  <si>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</si>
  <si>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</si>
  <si>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</si>
  <si>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</si>
  <si>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</si>
  <si>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</si>
  <si>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</si>
  <si>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</si>
  <si>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</si>
  <si>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</si>
  <si>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</si>
  <si>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</si>
  <si>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</si>
  <si>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</si>
  <si>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</si>
  <si>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</si>
  <si>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</si>
  <si>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</si>
  <si>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</si>
  <si>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</si>
  <si>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</si>
  <si>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</si>
  <si>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</si>
  <si>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</si>
  <si>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</si>
  <si>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</si>
  <si>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</si>
  <si>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</si>
  <si>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</si>
  <si>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</si>
  <si>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</si>
  <si>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</si>
  <si>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</si>
  <si>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</si>
  <si>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</si>
  <si>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</si>
  <si>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</si>
  <si>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</si>
  <si>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</si>
  <si>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</si>
  <si>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</si>
  <si>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</si>
  <si>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</si>
  <si>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</si>
  <si>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</si>
  <si>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</si>
  <si>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</si>
  <si>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</si>
  <si>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</si>
  <si>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</si>
  <si>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</si>
  <si>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</si>
  <si>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</si>
  <si>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</si>
  <si>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</si>
  <si>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</si>
  <si>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</si>
  <si>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</si>
  <si>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</si>
  <si>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</si>
  <si>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</si>
  <si>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</si>
  <si>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</si>
  <si>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</si>
  <si>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</si>
  <si>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</si>
  <si>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</si>
  <si>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</si>
  <si>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</si>
  <si>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</si>
  <si>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</si>
  <si>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</si>
  <si>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</si>
  <si>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</si>
  <si>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</si>
  <si>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</si>
  <si>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</si>
  <si>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</si>
  <si>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</si>
  <si>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</si>
  <si>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</si>
  <si>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</si>
  <si>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</si>
  <si>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</si>
  <si>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</si>
  <si>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</si>
  <si>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</si>
  <si>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</si>
  <si>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</si>
  <si>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</si>
  <si>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</si>
  <si>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</si>
  <si>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</si>
  <si>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</si>
  <si>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</si>
  <si>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</si>
  <si>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</si>
  <si>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</si>
  <si>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</si>
  <si>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</si>
  <si>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</si>
  <si>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</si>
  <si>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</si>
  <si>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</si>
  <si>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</si>
  <si>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</si>
  <si>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</si>
  <si>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</si>
  <si>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</si>
  <si>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</si>
  <si>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</si>
  <si>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</si>
  <si>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</si>
  <si>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</si>
  <si>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</si>
  <si>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</si>
  <si>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</si>
  <si>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</si>
  <si>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</si>
  <si>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</si>
  <si>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</si>
  <si>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</si>
  <si>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</si>
  <si>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</si>
  <si>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</si>
  <si>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</si>
  <si>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</si>
  <si>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</si>
  <si>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</si>
  <si>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</si>
  <si>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</si>
  <si>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</si>
  <si>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</si>
  <si>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</si>
  <si>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</si>
  <si>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</si>
  <si>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</si>
  <si>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</si>
  <si>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</si>
  <si>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</si>
  <si>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</si>
  <si>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</si>
  <si>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</si>
  <si>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</si>
  <si>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</si>
  <si>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</si>
  <si>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</si>
  <si>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</si>
  <si>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</si>
  <si>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</si>
  <si>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</si>
  <si>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</si>
  <si>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</si>
  <si>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</si>
  <si>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</si>
  <si>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</si>
  <si>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</si>
  <si>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</si>
  <si>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</si>
  <si>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</si>
  <si>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</si>
  <si>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</si>
  <si>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</si>
  <si>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</si>
  <si>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</si>
  <si>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</si>
  <si>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</si>
  <si>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</si>
  <si>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</si>
  <si>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</si>
  <si>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</si>
  <si>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</si>
  <si>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</si>
  <si>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</si>
  <si>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</si>
  <si>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</si>
  <si>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</si>
  <si>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</si>
  <si>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</si>
  <si>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</si>
  <si>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</si>
  <si>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</si>
  <si>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</si>
  <si>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</si>
  <si>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</si>
  <si>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</si>
  <si>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</si>
  <si>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</si>
  <si>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</si>
  <si>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</si>
  <si>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</si>
  <si>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</si>
  <si>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</si>
  <si>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</si>
  <si>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</si>
  <si>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</si>
  <si>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</si>
  <si>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</si>
  <si>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</si>
  <si>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</si>
  <si>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</si>
  <si>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</si>
  <si>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</si>
  <si>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</si>
  <si>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</si>
  <si>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</si>
  <si>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</si>
  <si>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</si>
  <si>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</si>
  <si>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</si>
  <si>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</si>
  <si>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</si>
  <si>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</si>
  <si>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</si>
  <si>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</si>
  <si>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</si>
  <si>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</si>
  <si>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</si>
  <si>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</si>
  <si>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</si>
  <si>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</si>
  <si>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</si>
  <si>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</si>
  <si>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</si>
  <si>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</si>
  <si>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</si>
  <si>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</si>
  <si>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</si>
  <si>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</si>
  <si>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</si>
  <si>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</si>
  <si>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</si>
  <si>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</si>
  <si>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</si>
  <si>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</si>
  <si>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</si>
  <si>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</si>
  <si>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</si>
  <si>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</si>
  <si>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</si>
  <si>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</si>
  <si>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</si>
  <si>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</si>
  <si>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</si>
  <si>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</si>
  <si>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</si>
  <si>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</si>
  <si>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</si>
  <si>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</si>
  <si>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</si>
  <si>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</si>
  <si>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</si>
  <si>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</si>
  <si>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</si>
  <si>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</si>
  <si>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</si>
  <si>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</si>
  <si>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</si>
  <si>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</si>
  <si>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</si>
  <si>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</si>
  <si>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</si>
  <si>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</si>
  <si>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</si>
  <si>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</si>
  <si>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</si>
  <si>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</si>
  <si>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</si>
  <si>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</si>
  <si>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</si>
  <si>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</si>
  <si>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</si>
  <si>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</si>
  <si>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</si>
  <si>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</si>
  <si>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</si>
  <si>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</si>
  <si>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</si>
  <si>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</si>
  <si>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</si>
  <si>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</si>
  <si>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</si>
  <si>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</si>
  <si>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</si>
  <si>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</si>
  <si>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</si>
  <si>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</si>
  <si>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</si>
  <si>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</si>
  <si>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</si>
  <si>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</si>
  <si>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</si>
  <si>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</si>
  <si>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</si>
  <si>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</si>
  <si>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</si>
  <si>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</si>
  <si>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</si>
  <si>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</si>
  <si>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</si>
  <si>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</si>
  <si>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</si>
  <si>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</si>
  <si>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</si>
  <si>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</si>
  <si>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</si>
  <si>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</si>
  <si>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</si>
  <si>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</si>
  <si>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</si>
  <si>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</si>
  <si>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</si>
  <si>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</si>
  <si>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</si>
  <si>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</si>
  <si>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</si>
  <si>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</si>
  <si>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</si>
  <si>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</si>
  <si>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</si>
  <si>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</si>
  <si>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</si>
  <si>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</si>
  <si>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</si>
  <si>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</si>
  <si>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</si>
  <si>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</si>
  <si>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</si>
  <si>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</si>
  <si>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</si>
  <si>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</si>
  <si>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</si>
  <si>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</si>
  <si>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</si>
  <si>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</si>
  <si>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</si>
  <si>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</si>
  <si>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</si>
  <si>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</si>
  <si>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</si>
  <si>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</si>
  <si>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</si>
  <si>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</si>
  <si>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</si>
  <si>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</si>
  <si>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</si>
  <si>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</si>
  <si>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</si>
  <si>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</si>
  <si>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</si>
  <si>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</si>
  <si>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</si>
  <si>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</si>
  <si>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</si>
  <si>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</si>
  <si>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</si>
  <si>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</si>
  <si>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</si>
  <si>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</si>
  <si>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</si>
  <si>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</si>
  <si>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</si>
  <si>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</si>
  <si>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</si>
  <si>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</si>
  <si>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</si>
  <si>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</si>
  <si>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</si>
  <si>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</si>
  <si>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</si>
  <si>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</si>
  <si>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</si>
  <si>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</si>
  <si>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</si>
  <si>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</si>
  <si>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</si>
  <si>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</si>
  <si>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</si>
  <si>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</si>
  <si>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</si>
  <si>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</si>
  <si>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</si>
  <si>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</si>
  <si>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</si>
  <si>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</si>
  <si>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</si>
  <si>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</si>
  <si>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</si>
  <si>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</si>
  <si>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</si>
  <si>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</si>
  <si>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</si>
  <si>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</si>
  <si>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</si>
  <si>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</si>
  <si>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</si>
  <si>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</si>
  <si>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</si>
  <si>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</si>
  <si>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</si>
  <si>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</si>
  <si>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</si>
  <si>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</si>
  <si>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</si>
  <si>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</si>
  <si>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</si>
  <si>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</si>
  <si>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</si>
  <si>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</si>
  <si>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</si>
  <si>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</si>
  <si>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</si>
  <si>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</si>
  <si>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</si>
  <si>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</si>
  <si>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</si>
  <si>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</si>
  <si>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</si>
  <si>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</si>
  <si>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</si>
  <si>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</si>
  <si>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</si>
  <si>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</si>
  <si>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</si>
  <si>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</si>
  <si>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</si>
  <si>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</si>
  <si>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</si>
  <si>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</si>
  <si>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</si>
  <si>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</si>
  <si>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</si>
  <si>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</si>
  <si>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</si>
  <si>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</si>
  <si>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</si>
  <si>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</si>
  <si>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</si>
  <si>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</si>
  <si>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</si>
  <si>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</si>
  <si>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</si>
  <si>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</si>
  <si>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</si>
  <si>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</si>
  <si>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</si>
  <si>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</si>
  <si>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</si>
  <si>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</si>
  <si>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</si>
  <si>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</si>
  <si>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</si>
  <si>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</si>
  <si>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</si>
  <si>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</si>
  <si>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</si>
  <si>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</si>
  <si>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</si>
  <si>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</si>
  <si>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</si>
  <si>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</si>
  <si>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</si>
  <si>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</si>
  <si>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</si>
  <si>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</si>
  <si>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</si>
  <si>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</si>
  <si>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</si>
  <si>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</si>
  <si>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</si>
  <si>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</si>
  <si>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</si>
  <si>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</si>
  <si>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</si>
  <si>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</si>
  <si>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</si>
  <si>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</si>
  <si>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</si>
  <si>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</si>
  <si>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</si>
  <si>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</si>
  <si>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</si>
  <si>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</si>
  <si>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</si>
  <si>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</si>
  <si>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</si>
  <si>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</si>
  <si>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</si>
  <si>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</si>
  <si>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</si>
  <si>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</si>
  <si>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</si>
  <si>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</si>
  <si>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</si>
  <si>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</si>
  <si>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</si>
  <si>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</si>
  <si>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</si>
  <si>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</si>
  <si>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</si>
  <si>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</si>
  <si>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</si>
  <si>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</si>
  <si>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</si>
  <si>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</si>
  <si>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</si>
  <si>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</si>
  <si>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</si>
  <si>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</si>
  <si>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</si>
  <si>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</si>
  <si>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</si>
  <si>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</si>
  <si>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</si>
  <si>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</si>
  <si>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</si>
  <si>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</si>
  <si>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</si>
  <si>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</si>
  <si>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</si>
  <si>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</si>
  <si>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</si>
  <si>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</si>
  <si>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</si>
  <si>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</si>
  <si>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</si>
  <si>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</si>
  <si>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</si>
  <si>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</si>
  <si>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</si>
  <si>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</si>
  <si>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</si>
  <si>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</si>
  <si>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</si>
  <si>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</si>
  <si>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</si>
  <si>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</si>
  <si>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</si>
  <si>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</si>
  <si>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</si>
  <si>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</si>
  <si>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</si>
  <si>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</si>
  <si>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</si>
  <si>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</si>
  <si>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</si>
  <si>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</si>
  <si>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</si>
  <si>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</si>
  <si>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</si>
  <si>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</si>
  <si>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</si>
  <si>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</si>
  <si>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</si>
  <si>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</si>
  <si>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</si>
  <si>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</si>
  <si>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</si>
  <si>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</si>
  <si>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</si>
  <si>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</si>
  <si>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</si>
  <si>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</si>
  <si>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</si>
  <si>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</si>
  <si>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</si>
  <si>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</si>
  <si>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</si>
  <si>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</si>
  <si>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</si>
  <si>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</si>
  <si>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</si>
  <si>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</si>
  <si>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</si>
  <si>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</si>
  <si>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</si>
  <si>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</si>
  <si>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</si>
  <si>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</si>
  <si>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</si>
  <si>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</si>
  <si>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</si>
  <si>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</si>
  <si>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</si>
  <si>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</si>
  <si>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</si>
  <si>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</si>
  <si>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</si>
  <si>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</si>
  <si>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</si>
  <si>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</si>
  <si>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</si>
  <si>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</si>
  <si>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</si>
  <si>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</si>
  <si>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</si>
  <si>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</si>
  <si>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</si>
  <si>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</si>
  <si>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</si>
  <si>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</si>
  <si>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</si>
  <si>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</si>
  <si>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</si>
  <si>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</si>
  <si>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</si>
  <si>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</si>
  <si>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</si>
  <si>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</si>
  <si>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</si>
  <si>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</si>
  <si>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</si>
  <si>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</si>
  <si>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</si>
  <si>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</si>
  <si>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</si>
  <si>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</si>
  <si>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</si>
  <si>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</si>
  <si>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</si>
  <si>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</si>
  <si>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</si>
  <si>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</si>
  <si>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</si>
  <si>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</si>
  <si>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</si>
  <si>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</si>
  <si>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</si>
  <si>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</si>
  <si>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</si>
  <si>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</si>
  <si>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</si>
  <si>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</si>
  <si>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</si>
  <si>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</si>
  <si>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</si>
  <si>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</si>
  <si>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</si>
  <si>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</si>
  <si>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</si>
  <si>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</si>
  <si>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</si>
  <si>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</si>
  <si>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</si>
  <si>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</si>
  <si>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</si>
  <si>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</si>
  <si>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</si>
  <si>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</si>
  <si>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</si>
  <si>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</si>
  <si>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</si>
  <si>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</si>
  <si>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</si>
  <si>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</si>
  <si>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</si>
  <si>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</si>
  <si>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</si>
  <si>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</si>
  <si>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</si>
  <si>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</si>
  <si>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</si>
  <si>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</si>
  <si>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</si>
  <si>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</si>
  <si>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</si>
  <si>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</si>
  <si>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</si>
  <si>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</si>
  <si>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</si>
  <si>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</si>
  <si>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</si>
  <si>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</si>
  <si>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</si>
  <si>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</si>
  <si>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</si>
  <si>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</si>
  <si>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</si>
  <si>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</si>
  <si>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</si>
  <si>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</si>
  <si>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</si>
  <si>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</si>
  <si>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</si>
  <si>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</si>
  <si>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</si>
  <si>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</si>
  <si>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</si>
  <si>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</si>
  <si>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</si>
  <si>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</si>
  <si>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</si>
  <si>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</si>
  <si>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</si>
  <si>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</si>
  <si>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</si>
  <si>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</si>
  <si>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</si>
  <si>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</si>
  <si>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</si>
  <si>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</si>
  <si>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</si>
  <si>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</si>
  <si>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</si>
  <si>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</si>
  <si>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</si>
  <si>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</si>
  <si>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</si>
  <si>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</si>
  <si>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</si>
  <si>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</si>
  <si>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</si>
  <si>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</si>
  <si>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</si>
  <si>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</si>
  <si>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</si>
  <si>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</si>
  <si>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</si>
  <si>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</si>
  <si>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</si>
  <si>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</si>
  <si>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</si>
  <si>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</si>
  <si>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</si>
  <si>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</si>
  <si>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</si>
  <si>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</si>
  <si>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</si>
  <si>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</si>
  <si>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</si>
  <si>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</si>
  <si>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</si>
  <si>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</si>
  <si>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</si>
  <si>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</si>
  <si>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</si>
  <si>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</si>
  <si>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</si>
  <si>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</si>
  <si>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</si>
  <si>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</si>
  <si>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</si>
  <si>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</si>
  <si>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</si>
  <si>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</si>
  <si>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</si>
  <si>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</si>
  <si>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</si>
  <si>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</si>
  <si>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</si>
  <si>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</si>
  <si>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</si>
  <si>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</si>
  <si>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</si>
  <si>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</si>
  <si>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</si>
  <si>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</si>
  <si>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</si>
  <si>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</si>
  <si>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</si>
  <si>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</si>
  <si>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</si>
  <si>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</si>
  <si>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</si>
  <si>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</si>
  <si>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</si>
  <si>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</si>
  <si>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</si>
  <si>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</si>
  <si>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</si>
  <si>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</si>
  <si>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</si>
  <si>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</si>
  <si>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</si>
  <si>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</si>
  <si>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</si>
  <si>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</si>
  <si>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</si>
  <si>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</si>
  <si>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</si>
  <si>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</si>
  <si>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</si>
  <si>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</si>
  <si>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</si>
  <si>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</si>
  <si>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</si>
  <si>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</si>
  <si>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</si>
  <si>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</si>
  <si>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</si>
  <si>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</si>
  <si>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</si>
  <si>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</si>
  <si>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</si>
  <si>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</si>
  <si>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</si>
  <si>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</si>
  <si>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</si>
  <si>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</si>
  <si>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</si>
  <si>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</si>
  <si>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</si>
  <si>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</si>
  <si>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</si>
  <si>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</si>
  <si>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</si>
  <si>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</si>
  <si>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</si>
  <si>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</si>
  <si>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</si>
  <si>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</si>
  <si>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</si>
  <si>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</si>
  <si>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</si>
  <si>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</si>
  <si>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</si>
  <si>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</si>
  <si>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</si>
  <si>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</si>
  <si>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</si>
  <si>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</si>
  <si>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</si>
  <si>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</si>
  <si>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</si>
  <si>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</si>
  <si>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</si>
  <si>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</si>
  <si>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</si>
  <si>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</si>
  <si>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</si>
  <si>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</si>
  <si>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</si>
  <si>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</si>
  <si>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</si>
  <si>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</si>
  <si>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</si>
  <si>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</si>
  <si>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</si>
  <si>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</si>
  <si>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</si>
  <si>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</si>
  <si>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</si>
  <si>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</si>
  <si>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</si>
  <si>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</si>
  <si>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</si>
  <si>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</si>
  <si>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</si>
  <si>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</si>
  <si>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</si>
  <si>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</si>
  <si>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</si>
  <si>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</si>
  <si>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</si>
  <si>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</si>
  <si>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</si>
  <si>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</si>
  <si>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</si>
  <si>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</si>
  <si>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</si>
  <si>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</si>
  <si>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</si>
  <si>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</si>
  <si>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</si>
  <si>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</si>
  <si>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</si>
  <si>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</si>
  <si>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</si>
  <si>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</si>
  <si>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</si>
  <si>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</si>
  <si>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</si>
  <si>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</si>
  <si>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</si>
  <si>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</si>
  <si>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</si>
  <si>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</si>
  <si>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</si>
  <si>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</si>
  <si>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</si>
  <si>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</si>
  <si>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</si>
  <si>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</si>
  <si>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</si>
  <si>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</si>
  <si>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</si>
  <si>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</si>
  <si>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</si>
  <si>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</si>
  <si>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</si>
  <si>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</si>
  <si>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</si>
  <si>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</si>
  <si>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</si>
  <si>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</si>
  <si>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</si>
  <si>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</si>
  <si>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</si>
  <si>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</si>
  <si>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</si>
  <si>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</si>
  <si>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</si>
  <si>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</si>
  <si>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</si>
  <si>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</si>
  <si>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</si>
  <si>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</si>
  <si>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</si>
  <si>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</si>
  <si>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</si>
  <si>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</si>
  <si>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</si>
  <si>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</si>
  <si>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</si>
  <si>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</si>
  <si>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</si>
  <si>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</si>
  <si>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</si>
  <si>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</si>
  <si>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</si>
  <si>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</si>
  <si>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</si>
  <si>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</si>
  <si>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</si>
  <si>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</si>
  <si>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</si>
  <si>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</si>
  <si>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</si>
  <si>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</si>
  <si>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</si>
  <si>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</si>
  <si>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</si>
  <si>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</si>
  <si>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</si>
  <si>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</si>
  <si>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</si>
  <si>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</si>
  <si>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</si>
  <si>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</si>
  <si>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</si>
  <si>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</si>
  <si>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</si>
  <si>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</si>
  <si>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</si>
  <si>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</si>
  <si>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</si>
  <si>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</si>
  <si>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</si>
  <si>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</si>
  <si>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</si>
  <si>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</si>
  <si>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</si>
  <si>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</si>
  <si>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</si>
  <si>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</si>
  <si>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</si>
  <si>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</si>
  <si>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</si>
  <si>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</si>
  <si>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</si>
  <si>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</si>
  <si>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</si>
  <si>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</si>
  <si>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</si>
  <si>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</si>
  <si>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</si>
  <si>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</si>
  <si>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</si>
  <si>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</si>
  <si>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</si>
  <si>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</si>
  <si>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</si>
  <si>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</si>
  <si>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</si>
  <si>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</si>
  <si>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</si>
  <si>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</si>
  <si>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</si>
  <si>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</si>
  <si>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</si>
  <si>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</si>
  <si>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</si>
  <si>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</si>
  <si>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</si>
  <si>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</si>
  <si>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</si>
  <si>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</si>
  <si>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</si>
  <si>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</si>
  <si>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</si>
  <si>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</si>
  <si>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</si>
  <si>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</si>
  <si>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</si>
  <si>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</si>
  <si>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</si>
  <si>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</si>
  <si>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</si>
  <si>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</si>
  <si>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</si>
  <si>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</si>
  <si>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</si>
  <si>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</si>
  <si>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</si>
  <si>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</si>
  <si>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</si>
  <si>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</si>
  <si>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</si>
  <si>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</si>
  <si>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</si>
  <si>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</si>
  <si>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</si>
  <si>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</si>
  <si>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</si>
  <si>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</si>
  <si>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</si>
  <si>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</si>
  <si>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</si>
  <si>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</si>
  <si>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</si>
  <si>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</si>
  <si>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</si>
  <si>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</si>
  <si>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</si>
  <si>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</si>
  <si>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</si>
  <si>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</si>
  <si>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</si>
  <si>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</si>
  <si>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</si>
  <si>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</si>
  <si>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</si>
  <si>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</si>
  <si>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</si>
  <si>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</si>
  <si>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</si>
  <si>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</si>
  <si>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</si>
  <si>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</si>
  <si>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</si>
  <si>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</si>
  <si>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</si>
  <si>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</si>
  <si>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</si>
  <si>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</si>
  <si>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</si>
  <si>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</si>
  <si>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</si>
  <si>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</si>
  <si>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</si>
  <si>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</si>
  <si>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</si>
  <si>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</si>
  <si>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</si>
  <si>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</si>
  <si>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</si>
  <si>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</si>
  <si>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</si>
  <si>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</si>
  <si>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</si>
  <si>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</si>
  <si>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</si>
  <si>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</si>
  <si>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</si>
  <si>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</si>
  <si>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</si>
  <si>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</si>
  <si>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</si>
  <si>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</si>
  <si>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</si>
  <si>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</si>
  <si>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</si>
  <si>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</si>
  <si>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</si>
  <si>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</si>
  <si>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</si>
  <si>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</si>
  <si>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</si>
  <si>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</si>
  <si>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</si>
  <si>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</si>
  <si>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</si>
  <si>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</si>
  <si>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</si>
  <si>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</si>
  <si>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</si>
  <si>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</si>
  <si>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</si>
  <si>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</si>
  <si>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</si>
  <si>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</si>
  <si>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</si>
  <si>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</si>
  <si>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</si>
  <si>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</si>
  <si>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</si>
  <si>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</si>
  <si>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</si>
  <si>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</si>
  <si>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</si>
  <si>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</si>
  <si>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</si>
  <si>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</si>
  <si>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</si>
  <si>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</si>
  <si>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</si>
  <si>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</si>
  <si>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</si>
  <si>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</si>
  <si>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</si>
  <si>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</si>
  <si>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</si>
  <si>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</si>
  <si>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</si>
  <si>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</si>
  <si>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</si>
  <si>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</si>
  <si>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</si>
  <si>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</si>
  <si>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</si>
  <si>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</si>
  <si>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</si>
  <si>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</si>
  <si>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</si>
  <si>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</si>
  <si>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</si>
  <si>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</si>
  <si>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</si>
  <si>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</si>
  <si>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</si>
  <si>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</si>
  <si>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</si>
  <si>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</si>
  <si>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</si>
  <si>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</si>
  <si>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</si>
  <si>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</si>
  <si>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</si>
  <si>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</si>
  <si>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</si>
  <si>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</si>
  <si>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</si>
  <si>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</si>
  <si>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</si>
  <si>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</si>
  <si>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</si>
  <si>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</si>
  <si>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</si>
  <si>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</si>
  <si>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</si>
  <si>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</si>
  <si>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</si>
  <si>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</si>
  <si>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</si>
  <si>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</si>
  <si>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</si>
  <si>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</si>
  <si>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</si>
  <si>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</si>
  <si>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</si>
  <si>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</si>
  <si>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</si>
  <si>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</si>
  <si>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</si>
  <si>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</si>
  <si>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</si>
  <si>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</si>
  <si>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</si>
  <si>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</si>
  <si>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</si>
  <si>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</si>
  <si>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</si>
  <si>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</si>
  <si>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</si>
  <si>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</si>
  <si>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</si>
  <si>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</si>
  <si>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</si>
  <si>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</si>
  <si>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</si>
  <si>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</si>
  <si>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</si>
  <si>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</si>
  <si>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</si>
  <si>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</si>
  <si>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</si>
  <si>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</si>
  <si>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</si>
  <si>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</si>
  <si>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</si>
  <si>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</si>
  <si>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</si>
  <si>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</si>
  <si>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</si>
  <si>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</si>
  <si>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</si>
  <si>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</si>
  <si>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</si>
  <si>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</si>
  <si>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</si>
  <si>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</si>
  <si>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</si>
  <si>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</si>
  <si>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</si>
  <si>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</si>
  <si>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</si>
  <si>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</si>
  <si>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</si>
  <si>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</si>
  <si>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</si>
  <si>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</si>
  <si>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</si>
  <si>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</si>
  <si>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</si>
  <si>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</si>
  <si>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</si>
  <si>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</si>
  <si>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</si>
  <si>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</si>
  <si>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</si>
  <si>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</si>
  <si>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</si>
  <si>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</si>
  <si>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</si>
  <si>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</si>
  <si>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</si>
  <si>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</si>
  <si>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</si>
  <si>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</si>
  <si>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</si>
  <si>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</si>
  <si>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</si>
  <si>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</si>
  <si>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</si>
  <si>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</si>
  <si>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</si>
  <si>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</si>
  <si>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</si>
  <si>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</si>
  <si>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</si>
  <si>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</si>
  <si>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</si>
  <si>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</si>
  <si>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</si>
  <si>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</si>
  <si>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</si>
  <si>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</si>
  <si>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</si>
  <si>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</si>
  <si>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</si>
  <si>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</si>
  <si>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</si>
  <si>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</si>
  <si>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</si>
  <si>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</si>
  <si>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</si>
  <si>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</si>
  <si>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</si>
  <si>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</si>
  <si>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</si>
  <si>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</si>
  <si>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</si>
  <si>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</si>
  <si>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</si>
  <si>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</si>
  <si>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</si>
  <si>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</si>
  <si>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</si>
  <si>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</si>
  <si>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</si>
  <si>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</si>
  <si>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</si>
  <si>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</si>
  <si>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</si>
  <si>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</si>
  <si>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</si>
  <si>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</si>
  <si>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</si>
  <si>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</si>
  <si>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</si>
  <si>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</si>
  <si>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</si>
  <si>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</si>
  <si>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</si>
  <si>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</si>
  <si>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</si>
  <si>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</si>
  <si>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</si>
  <si>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</si>
  <si>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</si>
  <si>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</si>
  <si>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</si>
  <si>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</si>
  <si>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</si>
  <si>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</si>
  <si>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</si>
  <si>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</si>
  <si>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</si>
  <si>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</si>
  <si>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</si>
  <si>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</si>
  <si>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</si>
  <si>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</si>
  <si>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</si>
  <si>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</si>
  <si>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</si>
  <si>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</si>
  <si>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</si>
  <si>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</si>
  <si>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</si>
  <si>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</si>
  <si>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</si>
  <si>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</si>
  <si>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</si>
  <si>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</si>
  <si>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</si>
  <si>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</si>
  <si>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</si>
  <si>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</si>
  <si>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</si>
  <si>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</si>
  <si>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</si>
  <si>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</si>
  <si>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</si>
  <si>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</si>
  <si>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</si>
  <si>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</si>
  <si>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</si>
  <si>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</si>
  <si>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</si>
  <si>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</si>
  <si>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</si>
  <si>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</si>
  <si>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</si>
  <si>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</si>
  <si>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</si>
  <si>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</si>
  <si>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</si>
  <si>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</si>
  <si>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</si>
  <si>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</si>
  <si>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</si>
  <si>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</si>
  <si>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</si>
  <si>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</si>
  <si>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</si>
  <si>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</si>
  <si>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</si>
  <si>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</si>
  <si>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</si>
  <si>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</si>
  <si>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</si>
  <si>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</si>
  <si>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</si>
  <si>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</si>
  <si>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</si>
  <si>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</si>
  <si>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</si>
  <si>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</si>
  <si>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</si>
  <si>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</si>
  <si>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</si>
  <si>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</si>
  <si>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</si>
  <si>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</si>
  <si>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</si>
  <si>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</si>
  <si>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</si>
  <si>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</si>
  <si>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</si>
  <si>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</si>
  <si>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</si>
  <si>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</si>
  <si>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</si>
  <si>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</si>
  <si>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</si>
  <si>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</si>
  <si>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</si>
  <si>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</si>
  <si>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</si>
  <si>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</si>
  <si>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</si>
  <si>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</si>
  <si>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</si>
  <si>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</si>
  <si>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</si>
  <si>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</si>
  <si>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</si>
  <si>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</si>
  <si>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</si>
  <si>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</si>
  <si>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</si>
  <si>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</si>
  <si>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</si>
  <si>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</si>
  <si>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</si>
  <si>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</si>
  <si>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</si>
  <si>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</si>
  <si>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</si>
  <si>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</si>
  <si>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</si>
  <si>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</si>
  <si>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</si>
  <si>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</si>
  <si>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</si>
  <si>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</si>
  <si>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</si>
  <si>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</si>
  <si>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</si>
  <si>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</si>
  <si>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</si>
  <si>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</si>
  <si>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</si>
  <si>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</si>
  <si>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</si>
  <si>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</si>
  <si>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</si>
  <si>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</si>
  <si>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</si>
  <si>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</si>
  <si>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</si>
  <si>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</si>
  <si>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</si>
  <si>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</si>
  <si>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</si>
  <si>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</si>
  <si>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</si>
  <si>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</si>
  <si>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</si>
  <si>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</si>
  <si>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</si>
  <si>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</si>
  <si>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</si>
  <si>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</si>
  <si>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</si>
  <si>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</si>
  <si>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</si>
  <si>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</si>
  <si>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</si>
  <si>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</si>
  <si>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</si>
  <si>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</si>
  <si>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</si>
  <si>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</si>
  <si>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</si>
  <si>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</si>
  <si>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</si>
  <si>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</si>
  <si>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</si>
  <si>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</si>
  <si>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</si>
  <si>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</si>
  <si>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</si>
  <si>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</si>
  <si>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</si>
  <si>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</si>
  <si>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</si>
  <si>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</si>
  <si>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</si>
  <si>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</si>
  <si>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</si>
  <si>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</si>
  <si>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</si>
  <si>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</si>
  <si>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</si>
  <si>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</si>
  <si>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</si>
  <si>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</si>
  <si>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</si>
  <si>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</si>
  <si>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</si>
  <si>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</si>
  <si>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</si>
  <si>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</si>
  <si>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</si>
  <si>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</si>
  <si>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</si>
  <si>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</si>
  <si>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</si>
  <si>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</si>
  <si>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</si>
  <si>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</si>
  <si>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</si>
  <si>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</si>
  <si>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</si>
  <si>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</si>
  <si>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</si>
  <si>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</si>
  <si>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</si>
  <si>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</si>
  <si>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</si>
  <si>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</si>
  <si>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</si>
  <si>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</si>
  <si>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</si>
  <si>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</si>
  <si>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</si>
  <si>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</si>
  <si>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</si>
  <si>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</si>
  <si>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</si>
  <si>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</si>
  <si>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</si>
  <si>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</si>
  <si>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</si>
  <si>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</si>
  <si>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</si>
  <si>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</si>
  <si>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</si>
  <si>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</si>
  <si>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</si>
  <si>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</si>
  <si>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</si>
  <si>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</si>
  <si>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</si>
  <si>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</si>
  <si>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</si>
  <si>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</si>
  <si>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</si>
  <si>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</si>
  <si>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</si>
  <si>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</si>
  <si>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</si>
  <si>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</si>
  <si>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</si>
  <si>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</si>
  <si>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</si>
  <si>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</si>
  <si>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</si>
  <si>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</si>
  <si>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</si>
  <si>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</si>
  <si>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</si>
  <si>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</si>
  <si>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</si>
  <si>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</si>
  <si>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</si>
  <si>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</si>
  <si>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</si>
  <si>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</si>
  <si>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</si>
  <si>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</si>
  <si>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</si>
  <si>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</si>
  <si>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</si>
  <si>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</si>
  <si>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</si>
  <si>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</si>
  <si>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</si>
  <si>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</si>
  <si>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</si>
  <si>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</si>
  <si>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</si>
  <si>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</si>
  <si>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</si>
  <si>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</si>
  <si>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</si>
  <si>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</si>
  <si>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</si>
  <si>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</si>
  <si>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</si>
  <si>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</si>
  <si>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</si>
  <si>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</si>
  <si>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</si>
  <si>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</si>
  <si>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</si>
  <si>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</si>
  <si>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</si>
  <si>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</si>
  <si>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</si>
  <si>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</si>
  <si>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</si>
  <si>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</si>
  <si>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</si>
  <si>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</si>
  <si>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</si>
  <si>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</si>
  <si>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</si>
  <si>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</si>
  <si>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</si>
  <si>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</si>
  <si>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</si>
  <si>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</si>
  <si>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</si>
  <si>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</si>
  <si>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</si>
  <si>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</si>
  <si>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</si>
  <si>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</si>
  <si>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</si>
  <si>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</si>
  <si>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</si>
  <si>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</si>
  <si>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</si>
  <si>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</si>
  <si>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</si>
  <si>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</si>
  <si>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</si>
  <si>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</si>
  <si>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</si>
  <si>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</si>
  <si>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</si>
  <si>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</si>
  <si>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</si>
  <si>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</si>
  <si>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</si>
  <si>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</si>
  <si>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</si>
  <si>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</si>
  <si>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</si>
  <si>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</si>
  <si>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</si>
  <si>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</si>
  <si>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</si>
  <si>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</si>
  <si>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</si>
  <si>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</si>
  <si>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</si>
  <si>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</si>
  <si>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</si>
  <si>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</si>
  <si>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</si>
  <si>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</si>
  <si>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</si>
  <si>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</si>
  <si>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</si>
  <si>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</si>
  <si>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</si>
  <si>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</si>
  <si>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</si>
  <si>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</si>
  <si>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</si>
  <si>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</si>
  <si>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</si>
  <si>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</si>
  <si>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</si>
  <si>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</si>
  <si>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</si>
  <si>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</si>
  <si>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</si>
  <si>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</si>
  <si>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</si>
  <si>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</si>
  <si>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</si>
  <si>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</si>
  <si>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</si>
  <si>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</si>
  <si>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</si>
  <si>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</si>
  <si>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</si>
  <si>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</si>
  <si>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</si>
  <si>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</si>
  <si>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</si>
  <si>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</si>
  <si>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</si>
  <si>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</si>
  <si>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</si>
  <si>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</si>
  <si>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</si>
  <si>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</si>
  <si>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</si>
  <si>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</si>
  <si>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</si>
  <si>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</si>
  <si>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</si>
  <si>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</si>
  <si>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</si>
  <si>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</si>
  <si>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</si>
  <si>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</si>
  <si>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</si>
  <si>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</si>
  <si>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</si>
  <si>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</si>
  <si>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</si>
  <si>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</si>
  <si>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</si>
  <si>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</si>
  <si>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</si>
  <si>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</si>
  <si>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</si>
  <si>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</si>
  <si>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</si>
  <si>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</si>
  <si>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</si>
  <si>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</si>
  <si>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</si>
  <si>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</si>
  <si>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</si>
  <si>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</si>
  <si>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</si>
  <si>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</si>
  <si>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</si>
  <si>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</si>
  <si>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</si>
  <si>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</si>
  <si>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</si>
  <si>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</si>
  <si>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</si>
  <si>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</si>
  <si>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</si>
  <si>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</si>
  <si>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</si>
  <si>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</si>
  <si>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</si>
  <si>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</si>
  <si>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</si>
  <si>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</si>
  <si>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</si>
  <si>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</si>
  <si>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</si>
  <si>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</si>
  <si>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</si>
  <si>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</si>
  <si>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</si>
  <si>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</si>
  <si>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</si>
  <si>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</si>
  <si>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</si>
  <si>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</si>
  <si>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</si>
  <si>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</si>
  <si>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</si>
  <si>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</si>
  <si>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</si>
  <si>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</si>
  <si>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</si>
  <si>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</si>
  <si>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</si>
  <si>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</si>
  <si>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</si>
  <si>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</si>
  <si>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</si>
  <si>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</si>
  <si>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</si>
  <si>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</si>
  <si>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</si>
  <si>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</si>
  <si>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</si>
  <si>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</si>
  <si>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</si>
  <si>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</si>
  <si>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</si>
  <si>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</si>
  <si>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</si>
  <si>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</si>
  <si>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</si>
  <si>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</si>
  <si>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</si>
  <si>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</si>
  <si>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</si>
  <si>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</si>
  <si>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</si>
  <si>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</si>
  <si>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</si>
  <si>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</si>
  <si>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</si>
  <si>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</si>
  <si>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</si>
  <si>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</si>
  <si>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</si>
  <si>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</si>
  <si>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</si>
  <si>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</si>
  <si>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</si>
  <si>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</si>
  <si>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</si>
  <si>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</si>
  <si>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</si>
  <si>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</si>
  <si>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</si>
  <si>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</si>
  <si>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</si>
  <si>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</si>
  <si>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</si>
  <si>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</si>
  <si>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</si>
  <si>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</si>
  <si>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</si>
  <si>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</si>
  <si>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</si>
  <si>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</si>
  <si>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</si>
  <si>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</si>
  <si>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</si>
  <si>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</si>
  <si>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</si>
  <si>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</si>
  <si>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</si>
  <si>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</si>
  <si>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</si>
  <si>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</si>
  <si>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</si>
  <si>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</si>
  <si>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</si>
  <si>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</si>
  <si>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</si>
  <si>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</si>
  <si>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</si>
  <si>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</si>
  <si>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</si>
  <si>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</si>
  <si>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</si>
  <si>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</si>
  <si>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</si>
  <si>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</si>
  <si>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</si>
  <si>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</si>
  <si>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</si>
  <si>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</si>
  <si>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</si>
  <si>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</si>
  <si>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</si>
  <si>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</si>
  <si>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</si>
  <si>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</si>
  <si>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</si>
  <si>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</si>
  <si>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</si>
  <si>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</si>
  <si>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</si>
  <si>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</si>
  <si>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</si>
  <si>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</si>
  <si>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</si>
  <si>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</si>
  <si>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</si>
  <si>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</si>
  <si>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</si>
  <si>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</si>
  <si>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</si>
  <si>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</si>
  <si>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</si>
  <si>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</si>
  <si>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</si>
  <si>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</si>
  <si>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</si>
  <si>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</si>
  <si>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</si>
  <si>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</si>
  <si>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</si>
  <si>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</si>
  <si>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</si>
  <si>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</si>
  <si>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</si>
  <si>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</si>
  <si>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</si>
  <si>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</si>
  <si>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</si>
  <si>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</si>
  <si>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</si>
  <si>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</si>
  <si>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</si>
  <si>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</si>
  <si>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</si>
  <si>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</si>
  <si>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</si>
  <si>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</si>
  <si>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</si>
  <si>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</si>
  <si>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</si>
  <si>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</si>
  <si>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</si>
  <si>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</si>
  <si>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</si>
  <si>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</si>
  <si>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</si>
  <si>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</si>
  <si>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</si>
  <si>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</si>
  <si>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</si>
  <si>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</si>
  <si>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</si>
  <si>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</si>
  <si>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</si>
  <si>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</si>
  <si>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</si>
  <si>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</si>
  <si>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</si>
  <si>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</si>
  <si>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</si>
  <si>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</si>
  <si>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</si>
  <si>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</si>
  <si>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</si>
  <si>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</si>
  <si>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</si>
  <si>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</si>
  <si>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</si>
  <si>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</si>
  <si>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</si>
  <si>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</si>
  <si>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</si>
  <si>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</si>
  <si>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</si>
  <si>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</si>
  <si>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</si>
  <si>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</si>
  <si>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</si>
  <si>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</si>
  <si>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</si>
  <si>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</si>
  <si>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</si>
  <si>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</si>
  <si>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</si>
  <si>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</si>
  <si>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</si>
  <si>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</si>
  <si>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</si>
  <si>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</si>
  <si>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</si>
  <si>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</si>
  <si>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</si>
  <si>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</si>
  <si>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</si>
  <si>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</si>
  <si>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</si>
  <si>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</si>
  <si>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</si>
  <si>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</si>
  <si>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</si>
  <si>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</si>
  <si>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</si>
  <si>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</si>
  <si>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</si>
  <si>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</si>
  <si>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</si>
  <si>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</si>
  <si>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</si>
  <si>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</si>
  <si>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</si>
  <si>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</si>
  <si>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</si>
  <si>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</si>
  <si>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</si>
  <si>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</si>
  <si>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</si>
  <si>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</si>
  <si>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</si>
  <si>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</si>
  <si>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</si>
  <si>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</si>
  <si>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</si>
  <si>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</si>
  <si>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</si>
  <si>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</si>
  <si>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</si>
  <si>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</si>
  <si>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</si>
  <si>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</si>
  <si>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</si>
  <si>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</si>
  <si>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</si>
  <si>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</si>
  <si>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</si>
  <si>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</si>
  <si>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</si>
  <si>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</si>
  <si>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</si>
  <si>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</si>
  <si>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</si>
  <si>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</si>
  <si>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</si>
  <si>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</si>
  <si>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</si>
  <si>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</si>
  <si>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</si>
  <si>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</si>
  <si>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</si>
  <si>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</si>
  <si>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</si>
  <si>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</si>
  <si>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</si>
  <si>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</si>
  <si>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</si>
  <si>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</si>
  <si>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</si>
  <si>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</si>
  <si>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</si>
  <si>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</si>
  <si>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</si>
  <si>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</si>
  <si>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</si>
  <si>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</si>
  <si>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</si>
  <si>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</si>
  <si>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</si>
  <si>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</si>
  <si>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</si>
  <si>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</si>
  <si>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</si>
  <si>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</si>
  <si>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</si>
  <si>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</si>
  <si>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</si>
  <si>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</si>
  <si>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</si>
  <si>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</si>
  <si>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</si>
  <si>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</si>
  <si>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</si>
  <si>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</si>
  <si>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</si>
  <si>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</si>
  <si>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</si>
  <si>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</si>
  <si>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</si>
  <si>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</si>
  <si>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</si>
  <si>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</si>
  <si>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</si>
  <si>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</si>
  <si>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</si>
  <si>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</si>
  <si>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</si>
  <si>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</si>
  <si>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</si>
  <si>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</si>
  <si>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</si>
  <si>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</si>
  <si>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</si>
  <si>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</si>
  <si>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</si>
  <si>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</si>
  <si>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</si>
  <si>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</si>
  <si>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</si>
  <si>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</si>
  <si>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</si>
  <si>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</si>
  <si>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</si>
  <si>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</si>
  <si>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</si>
  <si>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</si>
  <si>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</si>
  <si>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</si>
  <si>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</si>
  <si>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</si>
  <si>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</si>
  <si>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</si>
  <si>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</si>
  <si>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</si>
  <si>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</si>
  <si>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</si>
  <si>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</si>
  <si>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</si>
  <si>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</si>
  <si>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</si>
  <si>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</si>
  <si>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</si>
  <si>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</si>
  <si>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</si>
  <si>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</si>
  <si>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</si>
  <si>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</si>
  <si>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</si>
  <si>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</si>
  <si>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</si>
  <si>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</si>
  <si>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</si>
  <si>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</si>
  <si>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</si>
  <si>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</si>
  <si>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</si>
  <si>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</si>
  <si>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</si>
  <si>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</si>
  <si>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</si>
  <si>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</si>
  <si>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</si>
  <si>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</si>
  <si>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</si>
  <si>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</si>
  <si>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</si>
  <si>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</si>
  <si>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</si>
  <si>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</si>
  <si>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</si>
  <si>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</si>
  <si>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</si>
  <si>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</si>
  <si>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</si>
  <si>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</si>
  <si>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</si>
  <si>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</si>
  <si>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</si>
  <si>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</si>
  <si>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</si>
  <si>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</si>
  <si>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</si>
  <si>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</si>
  <si>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</si>
  <si>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</si>
  <si>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</si>
  <si>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</si>
  <si>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</si>
  <si>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</si>
  <si>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</si>
  <si>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</si>
  <si>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</si>
  <si>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</si>
  <si>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</si>
  <si>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</si>
  <si>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</si>
  <si>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</si>
  <si>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</si>
  <si>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</si>
  <si>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</si>
  <si>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</si>
  <si>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</si>
  <si>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</si>
  <si>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</si>
  <si>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</si>
  <si>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</si>
  <si>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</si>
  <si>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</si>
  <si>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</si>
  <si>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</si>
  <si>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</si>
  <si>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</si>
  <si>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</si>
  <si>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</si>
  <si>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</si>
  <si>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</si>
  <si>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</si>
  <si>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</si>
  <si>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</si>
  <si>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</si>
  <si>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</si>
  <si>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</si>
  <si>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</si>
  <si>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</si>
  <si>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</si>
  <si>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</si>
  <si>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</si>
  <si>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</si>
  <si>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</si>
  <si>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</si>
  <si>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</si>
  <si>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</si>
  <si>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</si>
  <si>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</si>
  <si>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</si>
  <si>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</si>
  <si>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</si>
  <si>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</si>
  <si>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</si>
  <si>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</si>
  <si>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</si>
  <si>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</si>
  <si>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</si>
  <si>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</si>
  <si>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</si>
  <si>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</si>
  <si>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</si>
  <si>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</si>
  <si>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</si>
  <si>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</si>
  <si>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</si>
  <si>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</si>
  <si>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</si>
  <si>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</si>
  <si>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</si>
  <si>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</si>
  <si>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</si>
  <si>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</si>
  <si>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</si>
  <si>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</si>
  <si>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</si>
  <si>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</si>
  <si>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</si>
  <si>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</si>
  <si>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</si>
  <si>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</si>
  <si>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</si>
  <si>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</si>
  <si>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</si>
  <si>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</si>
  <si>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</si>
  <si>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</si>
  <si>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</si>
  <si>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</si>
  <si>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</si>
  <si>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</si>
  <si>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</si>
  <si>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</si>
  <si>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</si>
  <si>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</si>
  <si>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</si>
  <si>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</si>
  <si>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</si>
  <si>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</si>
  <si>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</si>
  <si>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</si>
  <si>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</si>
  <si>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</si>
  <si>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</si>
  <si>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</si>
  <si>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</si>
  <si>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</si>
  <si>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</si>
  <si>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</si>
  <si>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</si>
  <si>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</si>
  <si>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</si>
  <si>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</si>
  <si>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</si>
  <si>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</si>
  <si>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</si>
  <si>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</si>
  <si>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</si>
  <si>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</si>
  <si>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</si>
  <si>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</si>
  <si>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</si>
  <si>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</si>
  <si>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</si>
  <si>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</si>
  <si>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</si>
  <si>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</si>
  <si>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</si>
  <si>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</si>
  <si>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</si>
  <si>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</si>
  <si>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</si>
  <si>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</si>
  <si>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</si>
  <si>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</si>
  <si>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</si>
  <si>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</si>
  <si>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</si>
  <si>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</si>
  <si>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</si>
  <si>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</si>
  <si>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</si>
  <si>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</si>
  <si>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</si>
  <si>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</si>
  <si>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</si>
  <si>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</si>
  <si>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</si>
  <si>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</si>
  <si>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</si>
  <si>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</si>
  <si>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</si>
  <si>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</si>
  <si>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</si>
  <si>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</si>
  <si>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</si>
  <si>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</si>
  <si>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</si>
  <si>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</si>
  <si>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</si>
  <si>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</si>
  <si>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</si>
  <si>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</si>
  <si>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</si>
  <si>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</si>
  <si>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</si>
  <si>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</si>
  <si>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</si>
  <si>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</si>
  <si>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</si>
  <si>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</si>
  <si>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</si>
  <si>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</si>
  <si>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</si>
  <si>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</si>
  <si>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</si>
  <si>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</si>
  <si>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</si>
  <si>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</si>
  <si>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</si>
  <si>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</si>
  <si>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</si>
  <si>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</si>
  <si>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</si>
  <si>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</si>
  <si>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</si>
  <si>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</si>
  <si>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</si>
  <si>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</si>
  <si>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</si>
  <si>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</si>
  <si>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</si>
  <si>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</si>
  <si>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</si>
  <si>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</si>
  <si>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</si>
  <si>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</si>
  <si>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</si>
  <si>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</si>
  <si>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</si>
  <si>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</si>
  <si>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</si>
  <si>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</si>
  <si>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</si>
  <si>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</si>
  <si>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</si>
  <si>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</si>
  <si>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</si>
  <si>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</si>
  <si>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</si>
  <si>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</si>
  <si>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</si>
  <si>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</si>
  <si>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</si>
  <si>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</si>
  <si>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</si>
  <si>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</si>
  <si>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</si>
  <si>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</si>
  <si>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</si>
  <si>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</si>
  <si>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</si>
  <si>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</si>
  <si>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</si>
  <si>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</si>
  <si>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</si>
  <si>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</si>
  <si>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</si>
  <si>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</si>
  <si>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</si>
  <si>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</si>
  <si>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</si>
  <si>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</si>
  <si>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</si>
  <si>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</si>
  <si>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</si>
  <si>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</si>
  <si>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</si>
  <si>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</si>
  <si>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</si>
  <si>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</si>
  <si>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</si>
  <si>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</si>
  <si>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</si>
  <si>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</si>
  <si>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</si>
  <si>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</si>
  <si>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</si>
  <si>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</si>
  <si>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</si>
  <si>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</si>
  <si>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</si>
  <si>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</si>
  <si>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</si>
  <si>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</si>
  <si>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</si>
  <si>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</si>
  <si>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</si>
  <si>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</si>
  <si>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</si>
  <si>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</si>
  <si>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</si>
  <si>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</si>
  <si>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</si>
  <si>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</si>
  <si>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</si>
  <si>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</si>
  <si>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</si>
  <si>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</si>
  <si>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</si>
  <si>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</si>
  <si>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</si>
  <si>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</si>
  <si>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</si>
  <si>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</si>
  <si>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</si>
  <si>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</si>
  <si>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</si>
  <si>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</si>
  <si>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</si>
  <si>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</si>
  <si>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</si>
  <si>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</si>
  <si>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</si>
  <si>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</si>
  <si>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</si>
  <si>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</si>
  <si>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</si>
  <si>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</si>
  <si>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</si>
  <si>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</si>
  <si>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</si>
  <si>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</si>
  <si>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</si>
  <si>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</si>
  <si>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</si>
  <si>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</si>
  <si>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</si>
  <si>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</si>
  <si>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</si>
  <si>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</si>
  <si>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</si>
  <si>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</si>
  <si>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</si>
  <si>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</si>
  <si>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</si>
  <si>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</si>
  <si>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</si>
  <si>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</si>
  <si>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</si>
  <si>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</si>
  <si>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</si>
  <si>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</si>
  <si>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</si>
  <si>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</si>
  <si>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</si>
  <si>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</si>
  <si>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</si>
  <si>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</si>
  <si>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</si>
  <si>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</si>
  <si>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</si>
  <si>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</si>
  <si>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</si>
  <si>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</si>
  <si>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</si>
  <si>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</si>
  <si>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</si>
  <si>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</si>
  <si>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</si>
  <si>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</si>
  <si>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</si>
  <si>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</si>
  <si>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</si>
  <si>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</si>
  <si>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</si>
  <si>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</si>
  <si>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</si>
  <si>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</si>
  <si>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</si>
  <si>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</si>
  <si>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</si>
  <si>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</si>
  <si>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</si>
  <si>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</si>
  <si>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</si>
  <si>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</si>
  <si>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</si>
  <si>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</si>
  <si>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</si>
  <si>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</si>
  <si>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</si>
  <si>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</si>
  <si>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</si>
  <si>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</si>
  <si>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</si>
  <si>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</si>
  <si>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</si>
  <si>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</si>
  <si>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</si>
  <si>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</si>
  <si>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</si>
  <si>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</si>
  <si>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</si>
  <si>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</si>
  <si>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</si>
  <si>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</si>
  <si>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</si>
  <si>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</si>
  <si>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</si>
  <si>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</si>
  <si>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</si>
  <si>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</si>
  <si>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</si>
  <si>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</si>
  <si>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</si>
  <si>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</si>
  <si>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</si>
  <si>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</si>
  <si>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</si>
  <si>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</si>
  <si>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</si>
  <si>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</si>
  <si>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</si>
  <si>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</si>
  <si>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</si>
  <si>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</si>
  <si>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</si>
  <si>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</si>
  <si>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</si>
  <si>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</si>
  <si>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</si>
  <si>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</si>
  <si>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</si>
  <si>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</si>
  <si>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</si>
  <si>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</si>
  <si>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</si>
  <si>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</si>
  <si>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</si>
  <si>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</si>
  <si>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</si>
  <si>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</si>
  <si>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</si>
  <si>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</si>
  <si>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</si>
  <si>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</si>
  <si>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</si>
  <si>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</si>
  <si>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</si>
  <si>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</si>
  <si>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</si>
  <si>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</si>
  <si>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</si>
  <si>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</si>
  <si>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</si>
  <si>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</si>
  <si>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</si>
  <si>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</si>
  <si>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</si>
  <si>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</si>
  <si>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</si>
  <si>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</si>
  <si>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</si>
  <si>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</si>
  <si>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</si>
  <si>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</si>
  <si>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</si>
  <si>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</si>
  <si>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</si>
  <si>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</si>
  <si>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</si>
  <si>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</si>
  <si>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</si>
  <si>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</si>
  <si>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</si>
  <si>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</si>
  <si>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</si>
  <si>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</si>
  <si>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</si>
  <si>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</si>
  <si>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</si>
  <si>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</si>
  <si>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</si>
  <si>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</si>
  <si>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</si>
  <si>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</si>
  <si>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</si>
  <si>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</si>
  <si>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</si>
  <si>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</si>
  <si>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</si>
  <si>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</si>
  <si>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</si>
  <si>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</si>
  <si>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</si>
  <si>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</si>
  <si>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</si>
  <si>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</si>
  <si>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</si>
  <si>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</si>
  <si>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</si>
  <si>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</si>
  <si>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</si>
  <si>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</si>
  <si>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</si>
  <si>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</si>
  <si>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</si>
  <si>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</si>
  <si>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</si>
  <si>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</si>
  <si>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</si>
  <si>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</si>
  <si>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</si>
  <si>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</si>
  <si>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</si>
  <si>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</si>
  <si>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</si>
  <si>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</si>
  <si>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</si>
  <si>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</si>
  <si>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</si>
  <si>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</si>
  <si>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</si>
  <si>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</si>
  <si>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</si>
  <si>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</si>
  <si>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</si>
  <si>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</si>
  <si>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</si>
  <si>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</si>
  <si>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</si>
  <si>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</si>
  <si>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</si>
  <si>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</si>
  <si>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</si>
  <si>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</si>
  <si>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</si>
  <si>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</si>
  <si>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</si>
  <si>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</si>
  <si>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</si>
  <si>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</si>
  <si>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</si>
  <si>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</si>
  <si>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</si>
  <si>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</si>
  <si>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</si>
  <si>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</si>
  <si>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</si>
  <si>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</si>
  <si>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</si>
  <si>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</si>
  <si>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</si>
  <si>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</si>
  <si>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</si>
  <si>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</si>
  <si>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</si>
  <si>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</si>
  <si>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</si>
  <si>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</si>
  <si>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</si>
  <si>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</si>
  <si>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</si>
  <si>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</si>
  <si>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</si>
  <si>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</si>
  <si>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</si>
  <si>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</si>
  <si>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</si>
  <si>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</si>
  <si>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</si>
  <si>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</si>
  <si>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</si>
  <si>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</si>
  <si>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</si>
  <si>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</si>
  <si>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</si>
  <si>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</si>
  <si>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</si>
  <si>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</si>
  <si>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</si>
  <si>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</si>
  <si>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</si>
  <si>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</si>
  <si>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</si>
  <si>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</si>
  <si>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</si>
  <si>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</si>
  <si>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</si>
  <si>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</si>
  <si>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</si>
  <si>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</si>
  <si>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</si>
  <si>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</si>
  <si>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</si>
  <si>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</si>
  <si>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</si>
  <si>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</si>
  <si>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</si>
  <si>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</si>
  <si>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</si>
  <si>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</si>
  <si>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</si>
  <si>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</si>
  <si>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</si>
  <si>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</si>
  <si>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</si>
  <si>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</si>
  <si>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</si>
  <si>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</si>
  <si>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</si>
  <si>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</si>
  <si>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</si>
  <si>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</si>
  <si>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</si>
  <si>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</si>
  <si>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</si>
  <si>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</si>
  <si>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</si>
  <si>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</si>
  <si>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</si>
  <si>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</si>
  <si>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</si>
  <si>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</si>
  <si>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</si>
  <si>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</si>
  <si>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</si>
  <si>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</si>
  <si>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</si>
  <si>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</si>
  <si>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</si>
  <si>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</si>
  <si>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</si>
  <si>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</si>
  <si>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</si>
  <si>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</si>
  <si>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</si>
  <si>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</si>
  <si>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</si>
  <si>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</si>
  <si>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</si>
  <si>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</si>
  <si>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</si>
  <si>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</si>
  <si>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</si>
  <si>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</si>
  <si>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</si>
  <si>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</si>
  <si>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</si>
  <si>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</si>
  <si>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</si>
  <si>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</si>
  <si>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</si>
  <si>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</si>
  <si>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</si>
  <si>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</si>
  <si>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</si>
  <si>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</si>
  <si>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</si>
  <si>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</si>
  <si>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</si>
  <si>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</si>
  <si>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</si>
  <si>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</si>
  <si>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</si>
  <si>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</si>
  <si>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</si>
  <si>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</si>
  <si>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</si>
  <si>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</si>
  <si>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</si>
  <si>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</si>
  <si>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</si>
  <si>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</si>
  <si>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</si>
  <si>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</si>
  <si>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</si>
  <si>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</si>
  <si>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</si>
  <si>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</si>
  <si>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</si>
  <si>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</si>
  <si>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</si>
  <si>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</si>
  <si>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</si>
  <si>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</si>
  <si>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</si>
  <si>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</si>
  <si>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</si>
  <si>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</si>
  <si>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</si>
  <si>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</si>
  <si>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</si>
  <si>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</si>
  <si>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</si>
  <si>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</si>
  <si>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</si>
  <si>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</si>
  <si>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</si>
  <si>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</si>
  <si>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</si>
  <si>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</si>
  <si>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</si>
  <si>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</si>
  <si>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</si>
  <si>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</si>
  <si>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</si>
  <si>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</si>
  <si>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</si>
  <si>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</si>
  <si>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</si>
  <si>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</si>
  <si>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</si>
  <si>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</si>
  <si>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</si>
  <si>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</si>
  <si>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</si>
  <si>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</si>
  <si>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</si>
  <si>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</si>
  <si>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</si>
  <si>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</si>
  <si>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</si>
  <si>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</si>
  <si>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</si>
  <si>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</si>
  <si>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</si>
  <si>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</si>
  <si>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</si>
  <si>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</si>
  <si>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</si>
  <si>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</si>
  <si>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</si>
  <si>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</si>
  <si>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</si>
  <si>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</si>
  <si>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</si>
  <si>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</si>
  <si>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</si>
  <si>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</si>
  <si>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</si>
  <si>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</si>
  <si>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</si>
  <si>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</si>
  <si>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</si>
  <si>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</si>
  <si>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</si>
  <si>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</si>
  <si>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</si>
  <si>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</si>
  <si>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</si>
  <si>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</si>
  <si>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</si>
  <si>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</si>
  <si>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</si>
  <si>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</si>
  <si>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</si>
  <si>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</si>
  <si>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</si>
  <si>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</si>
  <si>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</si>
  <si>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</si>
  <si>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</si>
  <si>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</si>
  <si>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</si>
  <si>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</si>
  <si>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</si>
  <si>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</si>
  <si>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</si>
  <si>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</si>
  <si>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</si>
  <si>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</si>
  <si>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</si>
  <si>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</si>
  <si>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</si>
  <si>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</si>
  <si>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</si>
  <si>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</si>
  <si>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</si>
  <si>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</si>
  <si>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</si>
  <si>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</si>
  <si>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</si>
  <si>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</si>
  <si>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</si>
  <si>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</si>
  <si>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</si>
  <si>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</si>
  <si>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</si>
  <si>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</si>
  <si>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</si>
  <si>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</si>
  <si>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</si>
  <si>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</si>
  <si>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</si>
  <si>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</si>
  <si>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</si>
  <si>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</si>
  <si>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</si>
  <si>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</si>
  <si>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</si>
  <si>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</si>
  <si>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</si>
  <si>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</si>
  <si>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</si>
  <si>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</si>
  <si>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</si>
  <si>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</si>
  <si>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</si>
  <si>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</si>
  <si>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</si>
  <si>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</si>
  <si>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</si>
  <si>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</si>
  <si>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</si>
  <si>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</si>
  <si>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</si>
  <si>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</si>
  <si>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</si>
  <si>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</si>
  <si>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</si>
  <si>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</si>
  <si>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</si>
  <si>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</si>
  <si>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</si>
  <si>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</si>
  <si>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</si>
  <si>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</si>
  <si>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</si>
  <si>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</si>
  <si>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</si>
  <si>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</si>
  <si>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</si>
  <si>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</si>
  <si>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</si>
  <si>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</si>
  <si>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</si>
  <si>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</si>
  <si>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</si>
  <si>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</si>
  <si>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</si>
  <si>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</si>
  <si>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</si>
  <si>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</si>
  <si>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</si>
  <si>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</si>
  <si>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</si>
  <si>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</si>
  <si>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</si>
  <si>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</si>
  <si>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</si>
  <si>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</si>
  <si>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</si>
  <si>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</si>
  <si>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</si>
  <si>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</si>
  <si>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</si>
  <si>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</si>
  <si>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</si>
  <si>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</si>
  <si>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</si>
  <si>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</si>
  <si>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</si>
  <si>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</si>
  <si>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</si>
  <si>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</si>
  <si>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</si>
  <si>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</si>
  <si>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</si>
  <si>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</si>
  <si>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</si>
  <si>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</si>
  <si>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</si>
  <si>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</si>
  <si>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</si>
  <si>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</si>
  <si>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</si>
  <si>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</si>
  <si>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</si>
  <si>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</si>
  <si>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</si>
  <si>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</si>
  <si>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</si>
  <si>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</si>
  <si>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</si>
  <si>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</si>
  <si>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</si>
  <si>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</si>
  <si>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</si>
  <si>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</si>
  <si>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</si>
  <si>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</si>
  <si>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</si>
  <si>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</si>
  <si>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</si>
  <si>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</si>
  <si>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</si>
  <si>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</si>
  <si>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</si>
  <si>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</si>
  <si>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</si>
  <si>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</si>
  <si>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</si>
  <si>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</si>
  <si>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</si>
  <si>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</si>
  <si>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</si>
  <si>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</si>
  <si>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</si>
  <si>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</si>
  <si>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</si>
  <si>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</si>
  <si>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</si>
  <si>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</si>
  <si>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</si>
  <si>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</si>
  <si>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</si>
  <si>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</si>
  <si>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</si>
  <si>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</si>
  <si>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</si>
  <si>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</si>
  <si>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</si>
  <si>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</si>
  <si>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</si>
  <si>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</si>
  <si>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</si>
  <si>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</si>
  <si>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</si>
  <si>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</si>
  <si>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</si>
  <si>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</si>
  <si>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</si>
  <si>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</si>
  <si>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</si>
  <si>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</si>
  <si>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</si>
  <si>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</si>
  <si>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</si>
  <si>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</si>
  <si>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</si>
  <si>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</si>
  <si>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</si>
  <si>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</si>
  <si>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</si>
  <si>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</si>
  <si>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</si>
  <si>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</si>
  <si>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</si>
  <si>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</si>
  <si>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</si>
  <si>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</si>
  <si>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</si>
  <si>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</si>
  <si>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</si>
  <si>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</si>
  <si>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</si>
  <si>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</si>
  <si>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</si>
  <si>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</si>
  <si>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</si>
  <si>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</si>
  <si>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</si>
  <si>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</si>
  <si>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</si>
  <si>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</si>
  <si>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</si>
  <si>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</si>
  <si>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</si>
  <si>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</si>
  <si>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</si>
  <si>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</si>
  <si>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</si>
  <si>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</si>
  <si>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</si>
  <si>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</si>
  <si>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</si>
  <si>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</si>
  <si>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</si>
  <si>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</si>
  <si>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</si>
  <si>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</si>
  <si>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</si>
  <si>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</si>
  <si>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</si>
  <si>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</si>
  <si>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</si>
  <si>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</si>
  <si>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</si>
  <si>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</si>
  <si>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</si>
  <si>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</si>
  <si>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</si>
  <si>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</si>
  <si>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</si>
  <si>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</si>
  <si>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</si>
  <si>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</si>
  <si>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</si>
  <si>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</si>
  <si>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</si>
  <si>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</si>
  <si>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</si>
  <si>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</si>
  <si>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</si>
  <si>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</si>
  <si>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</si>
  <si>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</si>
  <si>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</si>
  <si>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</si>
  <si>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</si>
  <si>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</si>
  <si>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</si>
  <si>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</si>
  <si>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</si>
  <si>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</si>
  <si>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</si>
  <si>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</si>
  <si>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</si>
  <si>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</si>
  <si>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</si>
  <si>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</si>
  <si>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</si>
  <si>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</si>
  <si>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</si>
  <si>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</si>
  <si>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</si>
  <si>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</si>
  <si>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</si>
  <si>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</si>
  <si>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</si>
  <si>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</si>
  <si>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</si>
  <si>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</si>
  <si>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</si>
  <si>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</si>
  <si>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</si>
  <si>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</si>
  <si>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</si>
  <si>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</si>
  <si>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</si>
  <si>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</si>
  <si>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</si>
  <si>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</si>
  <si>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</si>
  <si>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</si>
  <si>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</si>
  <si>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</si>
  <si>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</si>
  <si>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</si>
  <si>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</si>
  <si>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</si>
  <si>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</si>
  <si>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</si>
  <si>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</si>
  <si>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</si>
  <si>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</si>
  <si>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</si>
  <si>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</si>
  <si>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</si>
  <si>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</si>
  <si>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</si>
  <si>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</si>
  <si>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</si>
  <si>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</si>
  <si>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</si>
  <si>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</si>
  <si>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</si>
  <si>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</si>
  <si>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</si>
  <si>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</si>
  <si>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</si>
  <si>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</si>
  <si>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</si>
  <si>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</si>
  <si>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</si>
  <si>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</si>
  <si>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</si>
  <si>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</si>
  <si>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</si>
  <si>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</si>
  <si>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</si>
  <si>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</si>
  <si>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</si>
  <si>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</si>
  <si>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</si>
  <si>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</si>
  <si>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</si>
  <si>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</si>
  <si>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</si>
  <si>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</si>
  <si>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</si>
  <si>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</si>
  <si>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</si>
  <si>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</si>
  <si>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</si>
  <si>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</si>
  <si>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</si>
  <si>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</si>
  <si>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</si>
  <si>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</si>
  <si>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</si>
  <si>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</si>
  <si>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</si>
  <si>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</si>
  <si>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</si>
  <si>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</si>
  <si>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</si>
  <si>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</si>
  <si>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</si>
  <si>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</si>
  <si>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</si>
  <si>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</si>
  <si>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</si>
  <si>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</si>
  <si>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</si>
  <si>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</si>
  <si>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</si>
  <si>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</si>
  <si>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</si>
  <si>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</si>
  <si>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</si>
  <si>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</si>
  <si>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</si>
  <si>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</si>
  <si>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</si>
  <si>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</si>
  <si>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</si>
  <si>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</si>
  <si>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</si>
  <si>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</si>
  <si>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</si>
  <si>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</si>
  <si>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</si>
  <si>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</si>
  <si>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</si>
  <si>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</si>
  <si>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</si>
  <si>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</si>
  <si>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</si>
  <si>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</si>
  <si>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</si>
  <si>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</si>
  <si>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</si>
  <si>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</si>
  <si>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</si>
  <si>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</si>
  <si>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</si>
  <si>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</si>
  <si>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</si>
  <si>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</si>
  <si>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</si>
  <si>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</si>
  <si>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</si>
  <si>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</si>
  <si>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</si>
  <si>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</si>
  <si>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</si>
  <si>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</si>
  <si>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</si>
  <si>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</si>
  <si>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</si>
  <si>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</si>
  <si>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</si>
  <si>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</si>
  <si>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</si>
  <si>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</si>
  <si>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</si>
  <si>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</si>
  <si>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</si>
  <si>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</si>
  <si>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</si>
  <si>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</si>
  <si>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</si>
  <si>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</si>
  <si>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</si>
  <si>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</si>
  <si>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</si>
  <si>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</si>
  <si>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</si>
  <si>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</si>
  <si>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</si>
  <si>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</si>
  <si>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</si>
  <si>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</si>
  <si>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</si>
  <si>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</si>
  <si>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</si>
  <si>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</si>
  <si>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</si>
  <si>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</si>
  <si>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</si>
  <si>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</si>
  <si>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</si>
  <si>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</si>
  <si>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</si>
  <si>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</si>
  <si>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</si>
  <si>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</si>
  <si>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</si>
  <si>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</si>
  <si>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</si>
  <si>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</si>
  <si>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</si>
  <si>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</si>
  <si>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</si>
  <si>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</si>
  <si>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</si>
  <si>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</si>
  <si>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</si>
  <si>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</si>
  <si>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</si>
  <si>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</si>
  <si>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</si>
  <si>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</si>
  <si>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</si>
  <si>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</si>
  <si>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</si>
  <si>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</si>
  <si>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</si>
  <si>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</si>
  <si>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</si>
  <si>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</si>
  <si>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</si>
  <si>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</si>
  <si>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</si>
  <si>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</si>
  <si>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</si>
  <si>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</si>
  <si>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</si>
  <si>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</si>
  <si>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</si>
  <si>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</si>
  <si>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</si>
  <si>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</si>
  <si>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</si>
  <si>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</si>
  <si>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</si>
  <si>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</si>
  <si>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</si>
  <si>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</si>
  <si>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</si>
  <si>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</si>
  <si>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</si>
  <si>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</si>
  <si>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</si>
  <si>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</si>
  <si>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</si>
  <si>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</si>
  <si>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</si>
  <si>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</si>
  <si>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</si>
  <si>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</si>
  <si>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</si>
  <si>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</si>
  <si>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</si>
  <si>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</si>
  <si>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</si>
  <si>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</si>
  <si>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</si>
  <si>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</si>
  <si>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</si>
  <si>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</si>
  <si>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</si>
  <si>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</si>
  <si>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</si>
  <si>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</si>
  <si>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</si>
  <si>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</si>
  <si>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</si>
  <si>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</si>
  <si>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</si>
  <si>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</si>
  <si>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</si>
  <si>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</si>
  <si>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</si>
  <si>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</si>
  <si>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</si>
  <si>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</si>
  <si>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</si>
  <si>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</si>
  <si>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</si>
  <si>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</si>
  <si>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</si>
  <si>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</si>
  <si>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</si>
  <si>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</si>
  <si>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</si>
  <si>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</si>
  <si>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</si>
  <si>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</si>
  <si>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</si>
  <si>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</si>
  <si>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</si>
  <si>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</si>
  <si>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</si>
  <si>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</si>
  <si>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</si>
  <si>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</si>
  <si>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</si>
  <si>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</si>
  <si>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</si>
  <si>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</si>
  <si>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</si>
  <si>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</si>
  <si>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</si>
  <si>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</si>
  <si>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</si>
  <si>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</si>
  <si>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</si>
  <si>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</si>
  <si>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</si>
  <si>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</si>
  <si>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</si>
  <si>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</si>
  <si>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</si>
  <si>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</si>
  <si>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</si>
  <si>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</si>
  <si>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</si>
  <si>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</si>
  <si>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</si>
  <si>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</si>
  <si>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</si>
  <si>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</si>
  <si>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</si>
  <si>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</si>
  <si>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</si>
  <si>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</si>
  <si>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</si>
  <si>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</si>
  <si>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</si>
  <si>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</si>
  <si>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</si>
  <si>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</si>
  <si>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</si>
  <si>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</si>
  <si>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</si>
  <si>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</si>
  <si>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</si>
  <si>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</si>
  <si>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</si>
  <si>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</si>
  <si>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</si>
  <si>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</si>
  <si>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</si>
  <si>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</si>
  <si>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</si>
  <si>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</si>
  <si>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</si>
  <si>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</si>
  <si>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</si>
  <si>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</si>
  <si>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</si>
  <si>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</si>
  <si>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</si>
  <si>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</si>
  <si>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</si>
  <si>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</si>
  <si>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</si>
  <si>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</si>
  <si>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</si>
  <si>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</si>
  <si>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</si>
  <si>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</si>
  <si>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</si>
  <si>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</si>
  <si>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</si>
  <si>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</si>
  <si>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</si>
  <si>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</si>
  <si>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</si>
  <si>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</si>
  <si>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</si>
  <si>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</si>
  <si>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</si>
  <si>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</si>
  <si>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</si>
  <si>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</si>
  <si>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</si>
  <si>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</si>
  <si>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</si>
  <si>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</si>
  <si>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</si>
  <si>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</si>
  <si>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</si>
  <si>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</si>
  <si>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</si>
  <si>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</si>
  <si>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</si>
  <si>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</si>
  <si>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</si>
  <si>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</si>
  <si>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</si>
  <si>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</si>
  <si>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</si>
  <si>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</si>
  <si>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</si>
  <si>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</si>
  <si>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</si>
  <si>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</si>
  <si>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</si>
  <si>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</si>
  <si>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</si>
  <si>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</si>
  <si>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</si>
  <si>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</si>
  <si>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</si>
  <si>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</si>
  <si>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</si>
  <si>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</si>
  <si>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</si>
  <si>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</si>
  <si>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</si>
  <si>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</si>
  <si>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</si>
  <si>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</si>
  <si>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</si>
  <si>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</si>
  <si>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</si>
  <si>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</si>
  <si>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</si>
  <si>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</si>
  <si>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</si>
  <si>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</si>
  <si>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</si>
  <si>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</si>
  <si>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</si>
  <si>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</si>
  <si>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</si>
  <si>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</si>
  <si>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</si>
  <si>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</si>
  <si>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</si>
  <si>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</si>
  <si>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</si>
  <si>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</si>
  <si>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</si>
  <si>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</si>
  <si>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</si>
  <si>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</si>
  <si>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</si>
  <si>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</si>
  <si>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</si>
  <si>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</si>
  <si>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</si>
  <si>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</si>
  <si>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</si>
  <si>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</si>
  <si>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</si>
  <si>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</si>
  <si>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</si>
  <si>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</si>
  <si>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</si>
  <si>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</si>
  <si>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</si>
  <si>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</si>
  <si>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</si>
  <si>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</si>
  <si>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</si>
  <si>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</si>
  <si>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</si>
  <si>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</si>
  <si>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</si>
  <si>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</si>
  <si>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</si>
  <si>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</si>
  <si>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</si>
  <si>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</si>
  <si>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</si>
  <si>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</si>
  <si>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</si>
  <si>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</si>
  <si>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</si>
  <si>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</si>
  <si>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</si>
  <si>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</si>
  <si>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</si>
  <si>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</si>
  <si>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</si>
  <si>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</si>
  <si>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</si>
  <si>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</si>
  <si>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</si>
  <si>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</si>
  <si>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</si>
  <si>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</si>
  <si>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</si>
  <si>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</si>
  <si>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</si>
  <si>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</si>
  <si>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</si>
  <si>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</si>
  <si>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</si>
  <si>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</si>
  <si>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</si>
  <si>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</si>
  <si>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</si>
  <si>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</si>
  <si>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</si>
  <si>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</si>
  <si>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</si>
  <si>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</si>
  <si>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</si>
  <si>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</si>
  <si>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</si>
  <si>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</si>
  <si>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</si>
  <si>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</si>
  <si>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</si>
  <si>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</si>
  <si>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</si>
  <si>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</si>
  <si>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</si>
  <si>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</si>
  <si>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</si>
  <si>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</si>
  <si>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</si>
  <si>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</si>
  <si>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</si>
  <si>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</si>
  <si>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</si>
  <si>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</si>
  <si>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</si>
  <si>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</si>
  <si>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</si>
  <si>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</si>
  <si>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</si>
  <si>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</si>
  <si>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</si>
  <si>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</si>
  <si>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</si>
  <si>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</si>
  <si>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</si>
  <si>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</si>
  <si>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</si>
  <si>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</si>
  <si>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</si>
  <si>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</si>
  <si>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</si>
  <si>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</si>
  <si>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</si>
  <si>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</si>
  <si>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</si>
  <si>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</si>
  <si>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</si>
  <si>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</si>
  <si>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</si>
  <si>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</si>
  <si>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</si>
  <si>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</si>
  <si>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</si>
  <si>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</si>
  <si>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</si>
  <si>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</si>
  <si>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</si>
  <si>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</si>
  <si>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</si>
  <si>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</si>
  <si>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</si>
  <si>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</si>
  <si>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</si>
  <si>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</si>
  <si>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</si>
  <si>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</si>
  <si>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</si>
  <si>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</si>
  <si>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</si>
  <si>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</si>
  <si>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</si>
  <si>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</si>
  <si>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</si>
  <si>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</si>
  <si>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</si>
  <si>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</si>
  <si>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</si>
  <si>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</si>
  <si>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</si>
  <si>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</si>
  <si>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</si>
  <si>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</si>
  <si>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</si>
  <si>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</si>
  <si>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</si>
  <si>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</si>
  <si>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</si>
  <si>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</si>
  <si>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</si>
  <si>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</si>
  <si>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</si>
  <si>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</si>
  <si>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</si>
  <si>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</si>
  <si>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</si>
  <si>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</si>
  <si>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</si>
  <si>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</si>
  <si>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</si>
  <si>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</si>
  <si>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</si>
  <si>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</si>
  <si>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</si>
  <si>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</si>
  <si>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</si>
  <si>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</si>
  <si>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</si>
  <si>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</si>
  <si>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</si>
  <si>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</si>
  <si>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</si>
  <si>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</si>
  <si>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</si>
  <si>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</si>
  <si>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</si>
  <si>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</si>
  <si>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</si>
  <si>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</si>
  <si>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</si>
  <si>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</si>
  <si>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</si>
  <si>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</si>
  <si>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</si>
  <si>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</si>
  <si>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</si>
  <si>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</si>
  <si>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</si>
  <si>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</si>
  <si>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</si>
  <si>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</si>
  <si>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</si>
  <si>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</si>
  <si>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</si>
  <si>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</si>
  <si>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</si>
  <si>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</si>
  <si>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</si>
  <si>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</si>
  <si>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</si>
  <si>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</si>
  <si>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</si>
  <si>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</si>
  <si>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</si>
  <si>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</si>
  <si>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</si>
  <si>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</si>
  <si>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</si>
  <si>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</si>
  <si>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</si>
  <si>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</si>
  <si>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</si>
  <si>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</si>
  <si>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</si>
  <si>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</si>
  <si>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</si>
  <si>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</si>
  <si>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</si>
  <si>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</si>
  <si>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</si>
  <si>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</si>
  <si>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</si>
  <si>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</si>
  <si>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</si>
  <si>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</si>
  <si>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</si>
  <si>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</si>
  <si>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</si>
  <si>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</si>
  <si>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</si>
  <si>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</si>
  <si>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</si>
  <si>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</si>
  <si>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</si>
  <si>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</si>
  <si>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</si>
  <si>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</si>
  <si>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</si>
  <si>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</si>
  <si>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</si>
  <si>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</si>
  <si>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</si>
  <si>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</si>
  <si>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</si>
  <si>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</si>
  <si>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</si>
  <si>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</si>
  <si>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</si>
  <si>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</si>
  <si>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</si>
  <si>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</si>
  <si>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</si>
  <si>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</si>
  <si>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</si>
  <si>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</si>
  <si>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</si>
  <si>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</si>
  <si>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</si>
  <si>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</si>
  <si>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</si>
  <si>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</si>
  <si>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</si>
  <si>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</si>
  <si>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</si>
  <si>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</si>
  <si>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</si>
  <si>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</si>
  <si>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</si>
  <si>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</si>
  <si>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</si>
  <si>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</si>
  <si>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</si>
  <si>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</si>
  <si>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</si>
  <si>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</si>
  <si>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</si>
  <si>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</si>
  <si>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</si>
  <si>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</si>
  <si>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</si>
  <si>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</si>
  <si>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</si>
  <si>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</si>
  <si>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</si>
  <si>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</si>
  <si>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</si>
  <si>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</si>
  <si>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</si>
  <si>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</si>
  <si>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</si>
  <si>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</si>
  <si>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</si>
  <si>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</si>
  <si>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</si>
  <si>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</si>
  <si>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</si>
  <si>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</si>
  <si>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</si>
  <si>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</si>
  <si>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</si>
  <si>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</si>
  <si>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</si>
  <si>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</si>
  <si>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</si>
  <si>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</si>
  <si>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</si>
  <si>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</si>
  <si>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</si>
  <si>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</si>
  <si>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</si>
  <si>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</si>
  <si>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</si>
  <si>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</si>
  <si>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</si>
  <si>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</si>
  <si>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</si>
  <si>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</si>
  <si>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</si>
  <si>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</si>
  <si>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</si>
  <si>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</si>
  <si>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</si>
  <si>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</si>
  <si>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</si>
  <si>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</si>
  <si>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</si>
  <si>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</si>
  <si>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</si>
  <si>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</si>
  <si>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</si>
  <si>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</si>
  <si>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</si>
  <si>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</si>
  <si>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</si>
  <si>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</si>
  <si>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</si>
  <si>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</si>
  <si>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</si>
  <si>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</si>
  <si>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</si>
  <si>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</si>
  <si>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</si>
  <si>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</si>
  <si>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</si>
  <si>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</si>
  <si>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</si>
  <si>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</si>
  <si>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</si>
  <si>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</si>
  <si>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</si>
  <si>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</si>
  <si>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</si>
  <si>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</si>
  <si>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</si>
  <si>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</si>
  <si>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</si>
  <si>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</si>
  <si>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</si>
  <si>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</si>
  <si>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</si>
  <si>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</si>
  <si>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</si>
  <si>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</si>
  <si>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</si>
  <si>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</si>
  <si>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</si>
  <si>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</si>
  <si>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</si>
  <si>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</si>
  <si>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</si>
  <si>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</si>
  <si>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</si>
  <si>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</si>
  <si>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</si>
  <si>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</si>
  <si>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</si>
  <si>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</si>
  <si>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</si>
  <si>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</si>
  <si>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</si>
  <si>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</si>
  <si>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</si>
  <si>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</si>
  <si>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</si>
  <si>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</si>
  <si>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</si>
  <si>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</si>
  <si>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</si>
  <si>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</si>
  <si>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</si>
  <si>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</si>
  <si>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</si>
  <si>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</si>
  <si>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</si>
  <si>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</si>
  <si>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</si>
  <si>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</si>
  <si>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</si>
  <si>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</si>
  <si>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</si>
  <si>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</si>
  <si>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</si>
  <si>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</si>
  <si>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</si>
  <si>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</si>
  <si>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</si>
  <si>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</si>
  <si>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</si>
  <si>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</si>
  <si>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</si>
  <si>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</si>
  <si>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</si>
  <si>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</si>
  <si>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</si>
  <si>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</si>
  <si>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</si>
  <si>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</si>
  <si>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</si>
  <si>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</si>
  <si>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</si>
  <si>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</si>
  <si>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</si>
  <si>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</si>
  <si>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</si>
  <si>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</si>
  <si>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</si>
  <si>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</si>
  <si>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</si>
  <si>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</si>
  <si>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</si>
  <si>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</si>
  <si>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</si>
  <si>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</si>
  <si>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</si>
  <si>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</si>
  <si>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</si>
  <si>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</si>
  <si>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</si>
  <si>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</si>
  <si>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</si>
  <si>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</si>
  <si>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</si>
  <si>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</si>
  <si>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</si>
  <si>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</si>
  <si>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</si>
  <si>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</si>
  <si>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</si>
  <si>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</si>
  <si>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</si>
  <si>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</si>
  <si>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</si>
  <si>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</si>
  <si>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</si>
  <si>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</si>
  <si>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</si>
  <si>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</si>
  <si>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</si>
  <si>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</si>
  <si>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</si>
  <si>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</si>
  <si>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</si>
  <si>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</si>
  <si>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</si>
  <si>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</si>
  <si>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</si>
  <si>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</si>
  <si>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</si>
  <si>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</si>
  <si>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</si>
  <si>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</si>
  <si>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</si>
  <si>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</si>
  <si>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</si>
  <si>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</si>
  <si>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</si>
  <si>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</si>
  <si>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</si>
  <si>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</si>
  <si>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</si>
  <si>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</si>
  <si>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</si>
  <si>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</si>
  <si>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</si>
  <si>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</si>
  <si>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</si>
  <si>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</si>
  <si>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</si>
  <si>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</si>
  <si>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</si>
  <si>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</si>
  <si>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</si>
  <si>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</si>
  <si>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</si>
  <si>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</si>
  <si>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</si>
  <si>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</si>
  <si>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</si>
  <si>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</si>
  <si>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</si>
  <si>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</si>
  <si>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</si>
  <si>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</si>
  <si>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</si>
  <si>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</si>
  <si>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</si>
  <si>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</si>
  <si>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</si>
  <si>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</si>
  <si>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</si>
  <si>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</si>
  <si>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</si>
  <si>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</si>
  <si>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</si>
  <si>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</si>
  <si>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</si>
  <si>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</si>
  <si>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</si>
  <si>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</si>
  <si>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</si>
  <si>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</si>
  <si>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</si>
  <si>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</si>
  <si>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</si>
  <si>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</si>
  <si>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</si>
  <si>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</si>
  <si>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</si>
  <si>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</si>
  <si>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</si>
  <si>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</si>
  <si>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</si>
  <si>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</si>
  <si>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</si>
  <si>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</si>
  <si>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</si>
  <si>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</si>
  <si>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</si>
  <si>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</si>
  <si>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</si>
  <si>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</si>
  <si>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</si>
  <si>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</si>
  <si>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</si>
  <si>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</si>
  <si>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</si>
  <si>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</si>
  <si>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</si>
  <si>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</si>
  <si>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</si>
  <si>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</si>
  <si>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</si>
  <si>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</si>
  <si>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</si>
  <si>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</si>
  <si>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</si>
  <si>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</si>
  <si>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</si>
  <si>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</si>
  <si>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</si>
  <si>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</si>
  <si>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</si>
  <si>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</si>
  <si>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</si>
  <si>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</si>
  <si>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</si>
  <si>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</si>
  <si>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</si>
  <si>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</si>
  <si>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</si>
  <si>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</si>
  <si>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</si>
  <si>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</si>
  <si>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</si>
  <si>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</si>
  <si>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</si>
  <si>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</si>
  <si>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</si>
  <si>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</si>
  <si>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</si>
  <si>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</si>
  <si>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</si>
  <si>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</si>
  <si>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</si>
  <si>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</si>
  <si>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</si>
  <si>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</si>
  <si>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</si>
  <si>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</si>
  <si>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</si>
  <si>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</si>
  <si>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</si>
  <si>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</si>
  <si>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</si>
  <si>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</si>
  <si>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</si>
  <si>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</si>
  <si>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</si>
  <si>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</si>
  <si>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</si>
  <si>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</si>
  <si>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</si>
  <si>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</si>
  <si>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</si>
  <si>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</si>
  <si>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</si>
  <si>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</si>
  <si>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</si>
  <si>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</si>
  <si>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</si>
  <si>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</si>
  <si>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</si>
  <si>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</si>
  <si>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</si>
  <si>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</si>
  <si>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</si>
  <si>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</si>
  <si>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</si>
  <si>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</si>
  <si>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</si>
  <si>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</si>
  <si>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</si>
  <si>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</si>
  <si>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</si>
  <si>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</si>
  <si>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</si>
  <si>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</si>
  <si>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</si>
  <si>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</si>
  <si>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</si>
  <si>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</si>
  <si>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</si>
  <si>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</si>
  <si>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</si>
  <si>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</si>
  <si>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</si>
  <si>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</si>
  <si>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</si>
  <si>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</si>
  <si>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</si>
  <si>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</si>
  <si>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</si>
  <si>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</si>
  <si>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</si>
  <si>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</si>
  <si>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</si>
  <si>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</si>
  <si>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</si>
  <si>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</si>
  <si>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</si>
  <si>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</si>
  <si>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</si>
  <si>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</si>
  <si>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</si>
  <si>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</si>
  <si>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</si>
  <si>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</si>
  <si>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</si>
  <si>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</si>
  <si>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</si>
  <si>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</si>
  <si>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</si>
  <si>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</si>
  <si>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</si>
  <si>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</si>
  <si>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</si>
  <si>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</si>
  <si>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</si>
  <si>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</si>
  <si>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</si>
  <si>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</si>
  <si>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</si>
  <si>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</si>
  <si>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</si>
  <si>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</si>
  <si>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</si>
  <si>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</si>
  <si>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</si>
  <si>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</si>
  <si>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</si>
  <si>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</si>
  <si>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</si>
  <si>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</si>
  <si>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</si>
  <si>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</si>
  <si>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</si>
  <si>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</si>
  <si>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</si>
  <si>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</si>
  <si>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</si>
  <si>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</si>
  <si>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</si>
  <si>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</si>
  <si>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</si>
  <si>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</si>
  <si>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</si>
  <si>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</si>
  <si>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</si>
  <si>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</si>
  <si>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</si>
  <si>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</si>
  <si>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</si>
  <si>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</si>
  <si>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</si>
  <si>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</si>
  <si>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</si>
  <si>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</si>
  <si>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</si>
  <si>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</si>
  <si>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</si>
  <si>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</si>
  <si>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</si>
  <si>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</si>
  <si>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</si>
  <si>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</si>
  <si>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</si>
  <si>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</si>
  <si>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</si>
  <si>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</si>
  <si>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</si>
  <si>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</si>
  <si>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</si>
  <si>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</si>
  <si>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</si>
  <si>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</si>
  <si>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</si>
  <si>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</si>
  <si>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</si>
  <si>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</si>
  <si>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</si>
  <si>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</si>
  <si>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</si>
  <si>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</si>
  <si>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</si>
  <si>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</si>
  <si>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</si>
  <si>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</si>
  <si>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</si>
  <si>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</si>
  <si>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</si>
  <si>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</si>
  <si>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</si>
  <si>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</si>
  <si>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</si>
  <si>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</si>
  <si>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</si>
  <si>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</si>
  <si>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</si>
  <si>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</si>
  <si>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</si>
  <si>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</si>
  <si>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</si>
  <si>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</si>
  <si>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</si>
  <si>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</si>
  <si>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</si>
  <si>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</si>
  <si>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</si>
  <si>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</si>
  <si>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</si>
  <si>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</si>
  <si>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</si>
  <si>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</si>
  <si>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</si>
  <si>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</si>
  <si>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</si>
  <si>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</si>
  <si>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</si>
  <si>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</si>
  <si>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</si>
  <si>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</si>
  <si>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</si>
  <si>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</si>
  <si>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</si>
  <si>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</si>
  <si>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</si>
  <si>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</si>
  <si>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</si>
  <si>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</si>
  <si>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</si>
  <si>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</si>
  <si>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</si>
  <si>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</si>
  <si>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</si>
  <si>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</si>
  <si>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</si>
  <si>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</si>
  <si>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</si>
  <si>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</si>
  <si>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</si>
  <si>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</si>
  <si>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</si>
  <si>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</si>
  <si>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</si>
  <si>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</si>
  <si>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</si>
  <si>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</si>
  <si>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</si>
  <si>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</si>
  <si>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</si>
  <si>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</si>
  <si>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</si>
  <si>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</si>
  <si>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</si>
  <si>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</si>
  <si>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</si>
  <si>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</si>
  <si>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</si>
  <si>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</si>
  <si>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</si>
  <si>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</si>
  <si>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</si>
  <si>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</si>
  <si>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</si>
  <si>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</si>
  <si>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</si>
  <si>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</si>
  <si>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</si>
  <si>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</si>
  <si>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</si>
  <si>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</si>
  <si>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</si>
  <si>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</si>
  <si>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</si>
  <si>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</si>
  <si>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</si>
  <si>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</si>
  <si>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</si>
  <si>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</si>
  <si>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</si>
  <si>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</si>
  <si>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</si>
  <si>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</si>
  <si>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</si>
  <si>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</si>
  <si>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</si>
  <si>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</si>
  <si>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</si>
  <si>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</si>
  <si>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</si>
  <si>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</si>
  <si>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</si>
  <si>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</si>
  <si>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</si>
  <si>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</si>
  <si>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</si>
  <si>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</si>
  <si>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</si>
  <si>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</si>
  <si>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</si>
  <si>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</si>
  <si>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</si>
  <si>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</si>
  <si>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</si>
  <si>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</si>
  <si>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</si>
  <si>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</si>
  <si>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</si>
  <si>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</si>
  <si>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</si>
  <si>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</si>
  <si>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</si>
  <si>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</si>
  <si>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</si>
  <si>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</si>
  <si>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</si>
  <si>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</si>
  <si>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</si>
  <si>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</si>
  <si>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</si>
  <si>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</si>
  <si>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</si>
  <si>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</si>
  <si>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</si>
  <si>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</si>
  <si>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</si>
  <si>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</si>
  <si>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</si>
  <si>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</si>
  <si>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</si>
  <si>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</si>
  <si>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</si>
  <si>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</si>
  <si>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</si>
  <si>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</si>
  <si>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</si>
  <si>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</si>
  <si>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</si>
  <si>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</si>
  <si>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</si>
  <si>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</si>
  <si>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</si>
  <si>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</si>
  <si>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</si>
  <si>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</si>
  <si>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</si>
  <si>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</si>
  <si>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</si>
  <si>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</si>
  <si>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</si>
  <si>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</si>
  <si>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</si>
  <si>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</si>
  <si>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</si>
  <si>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</si>
  <si>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</si>
  <si>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</si>
  <si>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</si>
  <si>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</si>
  <si>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</si>
  <si>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</si>
  <si>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</si>
  <si>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</si>
  <si>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</si>
  <si>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</si>
  <si>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</si>
  <si>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</si>
  <si>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</si>
  <si>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</si>
  <si>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</si>
  <si>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</si>
  <si>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</si>
  <si>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</si>
  <si>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</si>
  <si>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</si>
  <si>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</si>
  <si>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</si>
  <si>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</si>
  <si>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</si>
  <si>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</si>
  <si>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</si>
  <si>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</si>
  <si>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</si>
  <si>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</si>
  <si>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</si>
  <si>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</si>
  <si>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</si>
  <si>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</si>
  <si>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</si>
  <si>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</si>
  <si>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</si>
  <si>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</si>
  <si>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</si>
  <si>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</si>
  <si>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</si>
  <si>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</si>
  <si>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</si>
  <si>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</si>
  <si>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</si>
  <si>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</si>
  <si>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</si>
  <si>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</si>
  <si>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</si>
  <si>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</si>
  <si>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</si>
  <si>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</si>
  <si>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</si>
  <si>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</si>
  <si>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</si>
  <si>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</si>
  <si>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</si>
  <si>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</si>
  <si>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</si>
  <si>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</si>
  <si>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</si>
  <si>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</si>
  <si>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</si>
  <si>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</si>
  <si>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</si>
  <si>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</si>
  <si>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</si>
  <si>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</si>
  <si>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</si>
  <si>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</si>
  <si>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</si>
  <si>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</si>
  <si>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</si>
  <si>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</si>
  <si>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</si>
  <si>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</si>
  <si>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</si>
  <si>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</si>
  <si>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</si>
  <si>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</si>
  <si>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</si>
  <si>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</si>
  <si>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</si>
  <si>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</si>
  <si>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</si>
  <si>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</si>
  <si>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</si>
  <si>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</si>
  <si>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</si>
  <si>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</si>
  <si>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</si>
  <si>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</si>
  <si>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</si>
  <si>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</si>
  <si>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</si>
  <si>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</si>
  <si>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</si>
  <si>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</si>
  <si>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</si>
  <si>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</si>
  <si>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</si>
  <si>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</si>
  <si>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</si>
  <si>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</si>
  <si>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</si>
  <si>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</si>
  <si>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</si>
  <si>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</si>
  <si>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</si>
  <si>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</si>
  <si>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</si>
  <si>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</si>
  <si>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</si>
  <si>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</si>
  <si>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</si>
  <si>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</si>
  <si>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</si>
  <si>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</si>
  <si>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</si>
  <si>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</si>
  <si>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</si>
  <si>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</si>
  <si>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</si>
  <si>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</si>
  <si>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</si>
  <si>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</si>
  <si>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</si>
  <si>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</si>
  <si>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</si>
  <si>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</si>
  <si>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</si>
  <si>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</si>
  <si>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</si>
  <si>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</si>
  <si>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</si>
  <si>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</si>
  <si>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</si>
  <si>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</si>
  <si>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</si>
  <si>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</si>
  <si>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</si>
  <si>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</si>
  <si>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</si>
  <si>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</si>
  <si>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</si>
  <si>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</si>
  <si>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</si>
  <si>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</si>
  <si>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</si>
  <si>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</si>
  <si>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</si>
  <si>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</si>
  <si>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</si>
  <si>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</si>
  <si>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</si>
  <si>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</si>
  <si>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</si>
  <si>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</si>
  <si>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</si>
  <si>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</si>
  <si>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</si>
  <si>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</si>
  <si>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</si>
  <si>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</si>
  <si>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</si>
  <si>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</si>
  <si>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</si>
  <si>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</si>
  <si>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</si>
  <si>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</si>
  <si>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</si>
  <si>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</si>
  <si>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</si>
  <si>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</si>
  <si>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</si>
  <si>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</si>
  <si>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</si>
  <si>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</si>
  <si>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</si>
  <si>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</si>
  <si>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</si>
  <si>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</si>
  <si>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</si>
  <si>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</si>
  <si>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</si>
  <si>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</si>
  <si>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</si>
  <si>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</si>
  <si>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</si>
  <si>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</si>
  <si>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</si>
  <si>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</si>
  <si>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</si>
  <si>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</si>
  <si>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</si>
  <si>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</si>
  <si>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</si>
  <si>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</si>
  <si>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</si>
  <si>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</si>
  <si>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</si>
  <si>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</si>
  <si>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</si>
  <si>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</si>
  <si>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</si>
  <si>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</si>
  <si>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</si>
  <si>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</si>
  <si>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</si>
  <si>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</si>
  <si>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</si>
  <si>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</si>
  <si>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</si>
  <si>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</si>
  <si>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</si>
  <si>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</si>
  <si>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</si>
  <si>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</si>
  <si>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</si>
  <si>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</si>
  <si>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</si>
  <si>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</si>
  <si>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</si>
  <si>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</si>
  <si>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</si>
  <si>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</si>
  <si>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</si>
  <si>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</si>
  <si>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</si>
  <si>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</si>
  <si>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</si>
  <si>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</si>
  <si>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</si>
  <si>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</si>
  <si>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</si>
  <si>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</si>
  <si>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</si>
  <si>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</si>
  <si>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</si>
  <si>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</si>
  <si>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</si>
  <si>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</si>
  <si>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</si>
  <si>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</si>
  <si>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</si>
  <si>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</si>
  <si>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</si>
  <si>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</si>
  <si>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</si>
  <si>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</si>
  <si>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</si>
  <si>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</si>
  <si>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</si>
  <si>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</si>
  <si>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</si>
  <si>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</si>
  <si>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</si>
  <si>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</si>
  <si>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</si>
  <si>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</si>
  <si>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</si>
  <si>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</si>
  <si>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</si>
  <si>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</si>
  <si>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</si>
  <si>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</si>
  <si>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</si>
  <si>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</si>
  <si>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</si>
  <si>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</si>
  <si>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</si>
  <si>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</si>
  <si>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</si>
  <si>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</si>
  <si>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</si>
  <si>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</si>
  <si>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</si>
  <si>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</si>
  <si>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</si>
  <si>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</si>
  <si>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</si>
  <si>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</si>
  <si>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</si>
  <si>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</si>
  <si>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</si>
  <si>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</si>
  <si>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</si>
  <si>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</si>
  <si>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</si>
  <si>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</si>
  <si>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</si>
  <si>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</si>
  <si>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</si>
  <si>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</si>
  <si>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</si>
  <si>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</si>
  <si>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</si>
  <si>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</si>
  <si>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</si>
  <si>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</si>
  <si>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</si>
  <si>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</si>
  <si>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</si>
  <si>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</si>
  <si>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</si>
  <si>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</si>
  <si>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</si>
  <si>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</si>
  <si>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</si>
  <si>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</si>
  <si>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</si>
  <si>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</si>
  <si>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</si>
  <si>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</si>
  <si>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</si>
  <si>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</si>
  <si>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</si>
  <si>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</si>
  <si>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</si>
  <si>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</si>
  <si>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</si>
  <si>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</si>
  <si>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</si>
  <si>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</si>
  <si>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</si>
  <si>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</si>
  <si>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</si>
  <si>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</si>
  <si>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</si>
  <si>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</si>
  <si>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</si>
  <si>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</si>
  <si>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</si>
  <si>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</si>
  <si>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</si>
  <si>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</si>
  <si>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</si>
  <si>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</si>
  <si>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</si>
  <si>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</si>
  <si>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</si>
  <si>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</si>
  <si>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</si>
  <si>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</si>
  <si>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</si>
  <si>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</si>
  <si>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</si>
  <si>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</si>
  <si>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</si>
  <si>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</si>
  <si>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</si>
  <si>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</si>
  <si>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</si>
  <si>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</si>
  <si>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</si>
  <si>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</si>
  <si>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</si>
  <si>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</si>
  <si>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</si>
  <si>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</si>
  <si>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</si>
  <si>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</si>
  <si>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</si>
  <si>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</si>
  <si>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</si>
  <si>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</si>
  <si>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</si>
  <si>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</si>
  <si>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</si>
  <si>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</si>
  <si>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</si>
  <si>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</si>
  <si>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</si>
  <si>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</si>
  <si>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</si>
  <si>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</si>
  <si>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</si>
  <si>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</si>
  <si>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</si>
  <si>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</si>
  <si>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</si>
  <si>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</si>
  <si>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</si>
  <si>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</si>
  <si>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</si>
  <si>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</si>
  <si>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</si>
  <si>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</si>
  <si>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</si>
  <si>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</si>
  <si>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</si>
  <si>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</si>
  <si>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</si>
  <si>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</si>
  <si>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</si>
  <si>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</si>
  <si>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</si>
  <si>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</si>
  <si>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</si>
  <si>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</si>
  <si>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</si>
  <si>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</si>
  <si>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</si>
  <si>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</si>
  <si>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</si>
  <si>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</si>
  <si>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</si>
  <si>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</si>
  <si>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</si>
  <si>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</si>
  <si>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</si>
  <si>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</si>
  <si>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</si>
  <si>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</si>
  <si>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</si>
  <si>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</si>
  <si>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</si>
  <si>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</si>
  <si>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</si>
  <si>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</si>
  <si>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</si>
  <si>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</si>
  <si>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</si>
  <si>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</si>
  <si>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</si>
  <si>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</si>
  <si>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</si>
  <si>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</si>
  <si>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</si>
  <si>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</si>
  <si>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</si>
  <si>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</si>
  <si>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</si>
  <si>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</si>
  <si>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</si>
  <si>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</si>
  <si>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</si>
  <si>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</si>
  <si>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</si>
  <si>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</si>
  <si>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</si>
  <si>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</si>
  <si>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</si>
  <si>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</si>
  <si>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</si>
  <si>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</si>
  <si>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</si>
  <si>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</si>
  <si>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</si>
  <si>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</si>
  <si>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</si>
  <si>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</si>
  <si>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</si>
  <si>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</si>
  <si>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</si>
  <si>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</si>
  <si>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</si>
  <si>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</si>
  <si>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</si>
  <si>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</si>
  <si>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</si>
  <si>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</si>
  <si>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</si>
  <si>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</si>
  <si>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</si>
  <si>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</si>
  <si>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</si>
  <si>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</si>
  <si>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</si>
  <si>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</si>
  <si>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</si>
  <si>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</si>
  <si>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</si>
  <si>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</si>
  <si>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</si>
  <si>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</si>
  <si>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</si>
  <si>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</si>
  <si>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</si>
  <si>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</si>
  <si>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</si>
  <si>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</si>
  <si>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</si>
  <si>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</si>
  <si>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</si>
  <si>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</si>
  <si>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</si>
  <si>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</si>
  <si>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</si>
  <si>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</si>
  <si>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</si>
  <si>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</si>
  <si>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</si>
  <si>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</si>
  <si>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</si>
  <si>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</si>
  <si>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</si>
  <si>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</si>
  <si>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</si>
  <si>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</si>
  <si>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</si>
  <si>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</si>
  <si>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</si>
  <si>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</si>
  <si>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</si>
  <si>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</si>
  <si>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</si>
  <si>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</si>
  <si>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</si>
  <si>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</si>
  <si>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</si>
  <si>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</si>
  <si>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</si>
  <si>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</si>
  <si>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</si>
  <si>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</si>
  <si>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</si>
  <si>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</si>
  <si>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</si>
  <si>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</si>
  <si>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</si>
  <si>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</si>
  <si>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</si>
  <si>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</si>
  <si>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</si>
  <si>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</si>
  <si>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</si>
  <si>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</si>
  <si>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</si>
  <si>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</si>
  <si>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</si>
  <si>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</si>
  <si>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</si>
  <si>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</si>
  <si>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</si>
  <si>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</si>
  <si>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</si>
  <si>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</si>
  <si>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</si>
  <si>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</si>
  <si>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</si>
  <si>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</si>
  <si>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</si>
  <si>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</si>
  <si>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</si>
  <si>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</si>
  <si>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</si>
  <si>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</si>
  <si>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</si>
  <si>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</si>
  <si>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</si>
  <si>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</si>
  <si>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</si>
  <si>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</si>
  <si>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</si>
  <si>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</si>
  <si>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</si>
  <si>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</si>
  <si>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</si>
  <si>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</si>
  <si>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</si>
  <si>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</si>
  <si>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</si>
  <si>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</si>
  <si>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</si>
  <si>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</si>
  <si>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</si>
  <si>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</si>
  <si>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</si>
  <si>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</si>
  <si>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</si>
  <si>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</si>
  <si>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</si>
  <si>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</si>
  <si>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</si>
  <si>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</si>
  <si>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</si>
  <si>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</si>
  <si>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</si>
  <si>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</si>
  <si>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</si>
  <si>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</si>
  <si>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</si>
  <si>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</si>
  <si>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</si>
  <si>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</si>
  <si>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</si>
  <si>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</si>
  <si>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</si>
  <si>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</si>
  <si>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</si>
  <si>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</si>
  <si>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</si>
  <si>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</si>
  <si>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</si>
  <si>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</si>
  <si>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</si>
  <si>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</si>
  <si>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</si>
  <si>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</si>
  <si>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</si>
  <si>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</si>
  <si>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</si>
  <si>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</si>
  <si>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</si>
  <si>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</si>
  <si>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</si>
  <si>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</si>
  <si>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</si>
  <si>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</si>
  <si>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</si>
  <si>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</si>
  <si>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</si>
  <si>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</si>
  <si>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</si>
  <si>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</si>
  <si>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</si>
  <si>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</si>
  <si>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</si>
  <si>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</si>
  <si>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</si>
  <si>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</si>
  <si>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</si>
  <si>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</si>
  <si>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</si>
  <si>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</si>
  <si>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</si>
  <si>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</si>
  <si>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</si>
  <si>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</si>
  <si>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</si>
  <si>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</si>
  <si>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</si>
  <si>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</si>
  <si>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</si>
  <si>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</si>
  <si>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</si>
  <si>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</si>
  <si>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</si>
  <si>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</si>
  <si>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</si>
  <si>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</si>
  <si>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</si>
  <si>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</si>
  <si>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</si>
  <si>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</si>
  <si>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</si>
  <si>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</si>
  <si>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</si>
  <si>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</si>
  <si>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</si>
  <si>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</si>
  <si>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</si>
  <si>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</si>
  <si>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</si>
  <si>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</si>
  <si>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</si>
  <si>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</si>
  <si>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</si>
  <si>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</si>
  <si>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</si>
  <si>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</si>
  <si>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</si>
  <si>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</si>
  <si>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</si>
  <si>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</si>
  <si>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</si>
  <si>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</si>
  <si>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</si>
  <si>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</si>
  <si>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</si>
  <si>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</si>
  <si>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</si>
  <si>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</si>
  <si>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</si>
  <si>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</si>
  <si>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</si>
  <si>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</si>
  <si>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</si>
  <si>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</si>
  <si>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</si>
  <si>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</si>
  <si>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</si>
  <si>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</si>
  <si>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</si>
  <si>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</si>
  <si>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</si>
  <si>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</si>
  <si>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</si>
  <si>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</si>
  <si>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</si>
  <si>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</si>
  <si>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</si>
  <si>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</si>
  <si>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</si>
  <si>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</si>
  <si>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</si>
  <si>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</si>
  <si>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</si>
  <si>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</si>
  <si>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</si>
  <si>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</si>
  <si>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</si>
  <si>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</si>
  <si>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</si>
  <si>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</si>
  <si>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</si>
  <si>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</si>
  <si>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</si>
  <si>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</si>
  <si>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</si>
  <si>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</si>
  <si>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</si>
  <si>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</si>
  <si>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</si>
  <si>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</si>
  <si>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</si>
  <si>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</si>
  <si>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</si>
  <si>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</si>
  <si>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</si>
  <si>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</si>
  <si>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</si>
  <si>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</si>
  <si>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</si>
  <si>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</si>
  <si>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</si>
  <si>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</si>
  <si>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</si>
  <si>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</si>
  <si>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</si>
  <si>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</si>
  <si>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</si>
  <si>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</si>
  <si>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</si>
  <si>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</si>
  <si>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</si>
  <si>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</si>
  <si>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</si>
  <si>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</si>
  <si>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</si>
  <si>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</si>
  <si>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</si>
  <si>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</si>
  <si>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</si>
  <si>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</si>
  <si>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</si>
  <si>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</si>
  <si>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</si>
  <si>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</si>
  <si>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</si>
  <si>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</si>
  <si>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</si>
  <si>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</si>
  <si>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</si>
  <si>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</si>
  <si>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</si>
  <si>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</si>
  <si>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</si>
  <si>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</si>
  <si>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</si>
  <si>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</si>
  <si>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</si>
  <si>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</si>
  <si>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</si>
  <si>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</si>
  <si>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</si>
  <si>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</si>
  <si>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</si>
  <si>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</si>
  <si>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</si>
  <si>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</si>
  <si>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</si>
  <si>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</si>
  <si>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</si>
  <si>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</si>
  <si>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</si>
  <si>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</si>
  <si>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</si>
  <si>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</si>
  <si>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</si>
  <si>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</si>
  <si>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</si>
  <si>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</si>
  <si>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</si>
  <si>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</si>
  <si>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</si>
  <si>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</si>
  <si>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</si>
  <si>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</si>
  <si>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</si>
  <si>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</si>
  <si>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</si>
  <si>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</si>
  <si>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</si>
  <si>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</si>
  <si>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</si>
  <si>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</si>
  <si>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</si>
  <si>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</si>
  <si>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</si>
  <si>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</si>
  <si>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</si>
  <si>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</si>
  <si>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</si>
  <si>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</si>
  <si>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</si>
  <si>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</si>
  <si>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</si>
  <si>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</si>
  <si>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</si>
  <si>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</si>
  <si>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</si>
  <si>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</si>
  <si>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</si>
  <si>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</si>
  <si>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</si>
  <si>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</si>
  <si>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</si>
  <si>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</si>
  <si>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</si>
  <si>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</si>
  <si>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</si>
  <si>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</si>
  <si>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</si>
  <si>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</si>
  <si>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</si>
  <si>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</si>
  <si>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</si>
  <si>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</si>
  <si>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</si>
  <si>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</si>
  <si>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</si>
  <si>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</si>
  <si>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</si>
  <si>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</si>
  <si>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</si>
  <si>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</si>
  <si>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</si>
  <si>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</si>
  <si>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</si>
  <si>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</si>
  <si>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</si>
  <si>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</si>
  <si>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</si>
  <si>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</si>
  <si>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</si>
  <si>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</si>
  <si>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</si>
  <si>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</si>
  <si>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</si>
  <si>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</si>
  <si>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</si>
  <si>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</si>
  <si>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</si>
  <si>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</si>
  <si>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</si>
  <si>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</si>
  <si>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</si>
  <si>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</si>
  <si>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</si>
  <si>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</si>
  <si>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</si>
  <si>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</si>
  <si>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</si>
  <si>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</si>
  <si>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</si>
  <si>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</si>
  <si>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</si>
  <si>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</si>
  <si>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</si>
  <si>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</si>
  <si>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</si>
  <si>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</si>
  <si>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</si>
  <si>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</si>
  <si>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</si>
  <si>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</si>
  <si>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</si>
  <si>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</si>
  <si>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</si>
  <si>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</si>
  <si>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</si>
  <si>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</si>
  <si>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</si>
  <si>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</si>
  <si>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</si>
  <si>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</si>
  <si>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</si>
  <si>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</si>
  <si>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</si>
  <si>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</si>
  <si>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</si>
  <si>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</si>
  <si>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</si>
  <si>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</si>
  <si>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</si>
  <si>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</si>
  <si>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</si>
  <si>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</si>
  <si>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</si>
  <si>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</si>
  <si>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</si>
  <si>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</si>
  <si>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</si>
  <si>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</si>
  <si>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</si>
  <si>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</si>
  <si>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</si>
  <si>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</si>
  <si>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</si>
  <si>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</si>
  <si>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</si>
  <si>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</si>
  <si>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</si>
  <si>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</si>
  <si>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</si>
  <si>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</si>
  <si>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</si>
  <si>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</si>
  <si>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</si>
  <si>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</si>
  <si>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</si>
  <si>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</si>
  <si>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</si>
  <si>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</si>
  <si>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</si>
  <si>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</si>
  <si>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</si>
  <si>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</si>
  <si>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</si>
  <si>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</si>
  <si>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</si>
  <si>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</si>
  <si>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</si>
  <si>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</si>
  <si>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</si>
  <si>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</si>
  <si>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</si>
  <si>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</si>
  <si>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</si>
  <si>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</si>
  <si>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</si>
  <si>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</si>
  <si>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</si>
  <si>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</si>
  <si>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</si>
  <si>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</si>
  <si>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</si>
  <si>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</si>
  <si>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</si>
  <si>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</si>
  <si>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</si>
  <si>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</si>
  <si>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</si>
  <si>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</si>
  <si>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</si>
  <si>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</si>
  <si>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</si>
  <si>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</si>
  <si>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</si>
  <si>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</si>
  <si>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</si>
  <si>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</si>
  <si>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</si>
  <si>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</si>
  <si>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</si>
  <si>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</si>
  <si>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</si>
  <si>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</si>
  <si>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</si>
  <si>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</si>
  <si>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</si>
  <si>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</si>
  <si>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</si>
  <si>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</si>
  <si>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</si>
  <si>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</si>
  <si>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</si>
  <si>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</si>
  <si>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</si>
  <si>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</si>
  <si>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</si>
  <si>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</si>
  <si>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</si>
  <si>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</si>
  <si>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</si>
  <si>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</si>
  <si>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</si>
  <si>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</si>
  <si>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</si>
  <si>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</si>
  <si>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</si>
  <si>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</si>
  <si>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</si>
  <si>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</si>
  <si>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</si>
  <si>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</si>
  <si>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</si>
  <si>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</si>
  <si>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</si>
  <si>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</si>
  <si>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</si>
  <si>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</si>
  <si>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</si>
  <si>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</si>
  <si>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</si>
  <si>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</si>
  <si>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</si>
  <si>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</si>
  <si>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</si>
  <si>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</si>
  <si>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</si>
  <si>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</si>
  <si>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</si>
  <si>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</si>
  <si>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</si>
  <si>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</si>
  <si>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</si>
  <si>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</si>
  <si>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</si>
  <si>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</si>
  <si>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</si>
  <si>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</si>
  <si>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</si>
  <si>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</si>
  <si>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</si>
  <si>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</si>
  <si>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</si>
  <si>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</si>
  <si>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</si>
  <si>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</si>
  <si>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</si>
  <si>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</si>
  <si>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</si>
  <si>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</si>
  <si>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</si>
  <si>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</si>
  <si>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</si>
  <si>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</si>
  <si>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</si>
  <si>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</si>
  <si>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</si>
  <si>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</si>
  <si>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</si>
  <si>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</si>
  <si>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</si>
  <si>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</si>
  <si>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</si>
  <si>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</si>
  <si>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</si>
  <si>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</si>
  <si>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</si>
  <si>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</si>
  <si>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</si>
  <si>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</si>
  <si>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</si>
  <si>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</si>
  <si>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</si>
  <si>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</si>
  <si>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</si>
  <si>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</si>
  <si>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</si>
  <si>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</si>
  <si>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</si>
  <si>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</si>
  <si>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</si>
  <si>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</si>
  <si>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</si>
  <si>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</si>
  <si>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</si>
  <si>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</si>
  <si>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</si>
  <si>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</si>
  <si>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</si>
  <si>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</si>
  <si>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</si>
  <si>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</si>
  <si>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</si>
  <si>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</si>
  <si>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</si>
  <si>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</si>
  <si>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</si>
  <si>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</si>
  <si>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</si>
  <si>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</si>
  <si>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</si>
  <si>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</si>
  <si>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</si>
  <si>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</si>
  <si>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</si>
  <si>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</si>
  <si>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</si>
  <si>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</si>
  <si>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</si>
  <si>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</si>
  <si>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</si>
  <si>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</si>
  <si>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</si>
  <si>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</si>
  <si>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</si>
  <si>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</si>
  <si>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</si>
  <si>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</si>
  <si>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</si>
  <si>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</si>
  <si>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</si>
  <si>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</si>
  <si>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</si>
  <si>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</si>
  <si>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</si>
  <si>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</si>
  <si>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</si>
  <si>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</si>
  <si>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</si>
  <si>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</si>
  <si>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</si>
  <si>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</si>
  <si>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</si>
  <si>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</si>
  <si>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</si>
  <si>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</si>
  <si>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</si>
  <si>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</si>
  <si>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</si>
  <si>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</si>
  <si>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</si>
  <si>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</si>
  <si>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</si>
  <si>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</si>
  <si>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</si>
  <si>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</si>
  <si>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</si>
  <si>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</si>
  <si>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</si>
  <si>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</si>
  <si>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</si>
  <si>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</si>
  <si>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</si>
  <si>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</si>
  <si>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</si>
  <si>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</si>
  <si>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</si>
  <si>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</si>
  <si>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</si>
  <si>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</si>
  <si>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</si>
  <si>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</si>
  <si>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</si>
  <si>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</si>
  <si>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</si>
  <si>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</si>
  <si>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</si>
  <si>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</si>
  <si>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</si>
  <si>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</si>
  <si>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</si>
  <si>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</si>
  <si>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</si>
  <si>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</si>
  <si>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</si>
  <si>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</si>
  <si>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</si>
  <si>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</si>
  <si>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</si>
  <si>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</si>
  <si>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</si>
  <si>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</si>
  <si>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</si>
  <si>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</si>
  <si>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</si>
  <si>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</si>
  <si>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</si>
  <si>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</si>
  <si>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</si>
  <si>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</si>
  <si>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</si>
  <si>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</si>
  <si>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</si>
  <si>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</si>
  <si>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</si>
  <si>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</si>
  <si>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</si>
  <si>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</si>
  <si>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</si>
  <si>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</si>
  <si>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</si>
  <si>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</si>
  <si>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</si>
  <si>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</si>
  <si>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</si>
  <si>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</si>
  <si>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</si>
  <si>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</si>
  <si>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</si>
  <si>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</si>
  <si>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</si>
  <si>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</si>
  <si>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</si>
  <si>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</si>
  <si>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</si>
  <si>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</si>
  <si>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</si>
  <si>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</si>
  <si>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</si>
  <si>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</si>
  <si>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</si>
  <si>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</si>
  <si>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</si>
  <si>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</si>
  <si>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</si>
  <si>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</si>
  <si>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</si>
  <si>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</si>
  <si>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</si>
  <si>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</si>
  <si>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</si>
  <si>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</si>
  <si>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</si>
  <si>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</si>
  <si>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</si>
  <si>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</si>
  <si>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</si>
  <si>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</si>
  <si>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</si>
  <si>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</si>
  <si>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</si>
  <si>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</si>
  <si>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</si>
  <si>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</si>
  <si>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</si>
  <si>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</si>
  <si>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</si>
  <si>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</si>
  <si>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</si>
  <si>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</si>
  <si>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</si>
  <si>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</si>
  <si>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</si>
  <si>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</si>
  <si>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</si>
  <si>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</si>
  <si>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</si>
  <si>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</si>
  <si>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</si>
  <si>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</si>
  <si>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</si>
  <si>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</si>
  <si>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</si>
  <si>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</si>
  <si>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</si>
  <si>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</si>
  <si>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</si>
  <si>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</si>
  <si>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</si>
  <si>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</si>
  <si>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</si>
  <si>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</si>
  <si>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</si>
  <si>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</si>
  <si>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</si>
  <si>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</si>
  <si>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</si>
  <si>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</si>
  <si>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</si>
  <si>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</si>
  <si>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</si>
  <si>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</si>
  <si>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</si>
  <si>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</si>
  <si>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</si>
  <si>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</si>
  <si>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</si>
  <si>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</si>
  <si>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</si>
  <si>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</si>
  <si>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</si>
  <si>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</si>
  <si>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</si>
  <si>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</si>
  <si>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</si>
  <si>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</si>
  <si>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</si>
  <si>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</si>
  <si>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</si>
  <si>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</si>
  <si>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</si>
  <si>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</si>
  <si>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</si>
  <si>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</si>
  <si>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</si>
  <si>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</si>
  <si>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</si>
  <si>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</si>
  <si>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</si>
  <si>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</si>
  <si>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</si>
  <si>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</si>
  <si>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</si>
  <si>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</si>
  <si>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</si>
  <si>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</si>
  <si>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</si>
  <si>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</si>
  <si>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</si>
  <si>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</si>
  <si>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</si>
  <si>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</si>
  <si>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</si>
  <si>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</si>
  <si>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</si>
  <si>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</si>
  <si>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</si>
  <si>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</si>
  <si>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</si>
  <si>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</si>
  <si>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</si>
  <si>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</si>
  <si>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</si>
  <si>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</si>
  <si>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</si>
  <si>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</si>
  <si>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</si>
  <si>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</si>
  <si>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</si>
  <si>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</si>
  <si>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</si>
  <si>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</si>
  <si>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</si>
  <si>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</si>
  <si>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</si>
  <si>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</si>
  <si>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</si>
  <si>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</si>
  <si>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</si>
  <si>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</si>
  <si>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</si>
  <si>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</si>
  <si>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</si>
  <si>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</si>
  <si>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</si>
  <si>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</si>
  <si>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</si>
  <si>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</si>
  <si>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</si>
  <si>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</si>
  <si>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</si>
  <si>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</si>
  <si>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</si>
  <si>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</si>
  <si>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</si>
  <si>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</si>
  <si>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</si>
  <si>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</si>
  <si>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</si>
  <si>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</si>
  <si>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</si>
  <si>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</si>
  <si>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</si>
  <si>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</si>
  <si>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</si>
  <si>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</si>
  <si>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</si>
  <si>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</si>
  <si>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</si>
  <si>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</si>
  <si>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</si>
  <si>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</si>
  <si>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</si>
  <si>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</si>
  <si>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</si>
  <si>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</si>
  <si>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</si>
  <si>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</si>
  <si>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</si>
  <si>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</si>
  <si>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</si>
  <si>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</si>
  <si>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</si>
  <si>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</si>
  <si>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</si>
  <si>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</si>
  <si>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</si>
  <si>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</si>
  <si>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</si>
  <si>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</si>
  <si>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</si>
  <si>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</si>
  <si>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</si>
  <si>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</si>
  <si>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</si>
  <si>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</si>
  <si>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</si>
  <si>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</si>
  <si>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</si>
  <si>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</si>
  <si>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</si>
  <si>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</si>
  <si>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</si>
  <si>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</si>
  <si>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</si>
  <si>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</si>
  <si>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</si>
  <si>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</si>
  <si>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</si>
  <si>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</si>
  <si>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</si>
  <si>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</si>
  <si>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</si>
  <si>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</si>
  <si>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</si>
  <si>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</si>
  <si>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</si>
  <si>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</si>
  <si>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</si>
  <si>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</si>
  <si>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</si>
  <si>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</si>
  <si>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</si>
  <si>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</si>
  <si>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</si>
  <si>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</si>
  <si>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</si>
  <si>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</si>
  <si>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</si>
  <si>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</si>
  <si>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</si>
  <si>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</si>
  <si>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</si>
  <si>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</si>
  <si>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</si>
  <si>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</si>
  <si>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</si>
  <si>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</si>
  <si>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</si>
  <si>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</si>
  <si>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</si>
  <si>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</si>
  <si>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</si>
  <si>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</si>
  <si>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</si>
  <si>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</si>
  <si>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</si>
  <si>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</si>
  <si>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</si>
  <si>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</si>
  <si>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</si>
  <si>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</si>
  <si>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</si>
  <si>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</si>
  <si>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</si>
  <si>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</si>
  <si>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</si>
  <si>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</si>
  <si>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</si>
  <si>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</si>
  <si>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</si>
  <si>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</si>
  <si>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</si>
  <si>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</si>
  <si>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</si>
  <si>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</si>
  <si>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</si>
  <si>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</si>
  <si>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</si>
  <si>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</si>
  <si>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</si>
  <si>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</si>
  <si>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</si>
  <si>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</si>
  <si>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</si>
  <si>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</si>
  <si>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</si>
  <si>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</si>
  <si>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</si>
  <si>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</si>
  <si>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</si>
  <si>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</si>
  <si>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</si>
  <si>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</si>
  <si>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</si>
  <si>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</si>
  <si>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</si>
  <si>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</si>
  <si>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</si>
  <si>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</si>
  <si>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</si>
  <si>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</si>
  <si>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</si>
  <si>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</si>
  <si>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</si>
  <si>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</si>
  <si>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</si>
  <si>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</si>
  <si>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</si>
  <si>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</si>
  <si>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</si>
  <si>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</si>
  <si>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</si>
  <si>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</si>
  <si>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</si>
  <si>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</si>
  <si>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</si>
  <si>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</si>
  <si>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</si>
  <si>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</si>
  <si>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</si>
  <si>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</si>
  <si>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</si>
  <si>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</si>
  <si>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</si>
  <si>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</si>
  <si>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</si>
  <si>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</si>
  <si>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</si>
  <si>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</si>
  <si>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</si>
  <si>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</si>
  <si>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</si>
  <si>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</si>
  <si>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</si>
  <si>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</si>
  <si>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</si>
  <si>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</si>
  <si>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</si>
  <si>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</si>
  <si>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</si>
  <si>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</si>
  <si>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</si>
  <si>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</si>
  <si>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</si>
  <si>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</si>
  <si>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</si>
  <si>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</si>
  <si>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</si>
  <si>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</si>
  <si>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</si>
  <si>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</si>
  <si>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</si>
  <si>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</si>
  <si>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</si>
  <si>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</si>
  <si>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</si>
  <si>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</si>
  <si>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</si>
  <si>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</si>
  <si>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</si>
  <si>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</si>
  <si>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</si>
  <si>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</si>
  <si>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</si>
  <si>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</si>
  <si>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</si>
  <si>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</si>
  <si>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</si>
  <si>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</si>
  <si>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</si>
  <si>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</si>
  <si>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</si>
  <si>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</si>
  <si>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</si>
  <si>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</si>
  <si>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</si>
  <si>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</si>
  <si>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</si>
  <si>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</si>
  <si>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</si>
  <si>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</si>
  <si>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</si>
  <si>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</si>
  <si>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</si>
  <si>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</si>
  <si>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</si>
  <si>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</si>
  <si>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</si>
  <si>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</si>
  <si>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</si>
  <si>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</si>
  <si>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</si>
  <si>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</si>
  <si>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</si>
  <si>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</si>
  <si>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</si>
  <si>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</si>
  <si>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</si>
  <si>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</si>
  <si>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</si>
  <si>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</si>
  <si>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</si>
  <si>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</si>
  <si>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</si>
  <si>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</si>
  <si>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</si>
  <si>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</si>
  <si>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</si>
  <si>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</si>
  <si>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</si>
  <si>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</si>
  <si>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</si>
  <si>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</si>
  <si>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</si>
  <si>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</si>
  <si>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</si>
  <si>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</si>
  <si>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</si>
  <si>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</si>
  <si>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</si>
  <si>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</si>
  <si>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</si>
  <si>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</si>
  <si>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</si>
  <si>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</si>
  <si>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</si>
  <si>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</si>
  <si>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</si>
  <si>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</si>
  <si>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</si>
  <si>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</si>
  <si>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</si>
  <si>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</si>
  <si>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</si>
  <si>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</si>
  <si>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</si>
  <si>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</si>
  <si>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</si>
  <si>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</si>
  <si>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</si>
  <si>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</si>
  <si>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</si>
  <si>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</si>
  <si>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</si>
  <si>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</si>
  <si>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</si>
  <si>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</si>
  <si>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</si>
  <si>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</si>
  <si>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</si>
  <si>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</si>
  <si>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</si>
  <si>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</si>
  <si>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</si>
  <si>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</si>
  <si>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</si>
  <si>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</si>
  <si>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</si>
  <si>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</si>
  <si>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</si>
  <si>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</si>
  <si>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</si>
  <si>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</si>
  <si>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</si>
  <si>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</si>
  <si>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</si>
  <si>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</si>
  <si>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</si>
  <si>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</si>
  <si>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</si>
  <si>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</si>
  <si>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</si>
  <si>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</si>
  <si>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</si>
  <si>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</si>
  <si>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</si>
  <si>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</si>
  <si>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</si>
  <si>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</si>
  <si>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</si>
  <si>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</si>
  <si>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</si>
  <si>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</si>
  <si>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</si>
  <si>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</si>
  <si>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</si>
  <si>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</si>
  <si>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</si>
  <si>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</si>
  <si>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</si>
  <si>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</si>
  <si>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</si>
  <si>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</si>
  <si>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</si>
  <si>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</si>
  <si>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</si>
  <si>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</si>
  <si>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</si>
  <si>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</si>
  <si>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</si>
  <si>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</si>
  <si>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</si>
  <si>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</si>
  <si>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</si>
  <si>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</si>
  <si>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</si>
  <si>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</si>
  <si>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</si>
  <si>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</si>
  <si>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</si>
  <si>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</si>
  <si>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</si>
  <si>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</si>
  <si>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</si>
  <si>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</si>
  <si>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</si>
  <si>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</si>
  <si>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</si>
  <si>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</si>
  <si>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</si>
  <si>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</si>
  <si>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</si>
  <si>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</si>
  <si>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</si>
  <si>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</si>
  <si>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</si>
  <si>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</si>
  <si>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</si>
  <si>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</si>
  <si>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</si>
  <si>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</si>
  <si>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</si>
  <si>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</si>
  <si>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</si>
  <si>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</si>
  <si>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</si>
  <si>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</si>
  <si>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</si>
  <si>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</si>
  <si>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</si>
  <si>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</si>
  <si>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</si>
  <si>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</si>
  <si>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</si>
  <si>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</si>
  <si>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</si>
  <si>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</si>
  <si>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</si>
  <si>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</si>
  <si>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</si>
  <si>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</si>
  <si>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</si>
  <si>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</si>
  <si>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</si>
  <si>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</si>
  <si>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</si>
  <si>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</si>
  <si>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</si>
  <si>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</si>
  <si>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</si>
  <si>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</si>
  <si>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</si>
  <si>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</si>
  <si>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</si>
  <si>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</si>
  <si>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</si>
  <si>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</si>
  <si>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</si>
  <si>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</si>
  <si>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</si>
  <si>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</si>
  <si>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</si>
  <si>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</si>
  <si>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</si>
  <si>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</si>
  <si>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</si>
  <si>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</si>
  <si>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</si>
  <si>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</si>
  <si>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</si>
  <si>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</si>
  <si>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</si>
  <si>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</si>
  <si>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</si>
  <si>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</si>
  <si>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</si>
  <si>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</si>
  <si>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</si>
  <si>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</si>
  <si>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</si>
  <si>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</si>
  <si>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</si>
  <si>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</si>
  <si>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</si>
  <si>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</si>
  <si>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</si>
  <si>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</si>
  <si>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</si>
  <si>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</si>
  <si>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</si>
  <si>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</si>
  <si>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</si>
  <si>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</si>
  <si>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</si>
  <si>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</si>
  <si>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</si>
  <si>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</si>
  <si>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</si>
  <si>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</si>
  <si>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</si>
  <si>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</si>
  <si>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</si>
  <si>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</si>
  <si>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</si>
  <si>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</si>
  <si>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</si>
  <si>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</si>
  <si>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</si>
  <si>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</si>
  <si>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</si>
  <si>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</si>
  <si>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</si>
  <si>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</si>
  <si>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</si>
  <si>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</si>
  <si>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</si>
  <si>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</si>
  <si>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</si>
  <si>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</si>
  <si>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</si>
  <si>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</si>
  <si>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</si>
  <si>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</si>
  <si>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</si>
  <si>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</si>
  <si>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</si>
  <si>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</si>
  <si>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</si>
  <si>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</si>
  <si>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</si>
  <si>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</si>
  <si>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</si>
  <si>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</si>
  <si>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</si>
  <si>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</si>
  <si>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</si>
  <si>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</si>
  <si>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</si>
  <si>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</si>
  <si>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</si>
  <si>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</si>
  <si>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</si>
  <si>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</si>
  <si>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</si>
  <si>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</si>
  <si>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</si>
  <si>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</si>
  <si>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</si>
  <si>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</si>
  <si>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</si>
  <si>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</si>
  <si>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</si>
  <si>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</si>
  <si>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</si>
  <si>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</si>
  <si>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</si>
  <si>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</si>
  <si>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</si>
  <si>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</si>
  <si>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</si>
  <si>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</si>
  <si>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</si>
  <si>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</si>
  <si>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</si>
  <si>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</si>
  <si>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</si>
  <si>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</si>
  <si>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</si>
  <si>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</si>
  <si>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</si>
  <si>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</si>
  <si>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</si>
  <si>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</si>
  <si>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</si>
  <si>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</si>
  <si>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</si>
  <si>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</si>
  <si>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</si>
  <si>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</si>
  <si>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</si>
  <si>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</si>
  <si>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</si>
  <si>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</si>
  <si>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</si>
  <si>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</si>
  <si>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</si>
  <si>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</si>
  <si>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</si>
  <si>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</si>
  <si>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</si>
  <si>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</si>
  <si>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</si>
  <si>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</si>
  <si>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</si>
  <si>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</si>
  <si>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</si>
  <si>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</si>
  <si>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</si>
  <si>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</si>
  <si>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</si>
  <si>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</si>
  <si>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</si>
  <si>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</si>
  <si>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</si>
  <si>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</si>
  <si>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</si>
  <si>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</si>
  <si>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</si>
  <si>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</si>
  <si>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</si>
  <si>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</si>
  <si>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</si>
  <si>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</si>
  <si>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</si>
  <si>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</si>
  <si>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</si>
  <si>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</si>
  <si>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</si>
  <si>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</si>
  <si>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</si>
  <si>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</si>
  <si>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</si>
  <si>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</si>
  <si>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</si>
  <si>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</si>
  <si>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</si>
  <si>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</si>
  <si>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</si>
  <si>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</si>
  <si>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</si>
  <si>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</si>
  <si>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</si>
  <si>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</si>
  <si>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</si>
  <si>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</si>
  <si>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</si>
  <si>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</si>
  <si>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</si>
  <si>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</si>
  <si>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</si>
  <si>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</si>
  <si>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</si>
  <si>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</si>
  <si>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</si>
  <si>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</si>
  <si>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</si>
  <si>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</si>
  <si>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</si>
  <si>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</si>
  <si>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</si>
  <si>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</si>
  <si>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</si>
  <si>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</si>
  <si>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</si>
  <si>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</si>
  <si>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</si>
  <si>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</si>
  <si>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</si>
  <si>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</si>
  <si>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</si>
  <si>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</si>
  <si>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</si>
  <si>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</si>
  <si>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</si>
  <si>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</si>
  <si>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</si>
  <si>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</si>
  <si>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</si>
  <si>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</si>
  <si>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</si>
  <si>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</si>
  <si>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</si>
  <si>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</si>
  <si>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</si>
  <si>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</si>
  <si>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</si>
  <si>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</si>
  <si>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</si>
  <si>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</si>
  <si>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</si>
  <si>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</si>
  <si>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</si>
  <si>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</si>
  <si>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</si>
  <si>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</si>
  <si>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</si>
  <si>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</si>
  <si>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</si>
  <si>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</si>
  <si>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</si>
  <si>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</si>
  <si>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</si>
  <si>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</si>
  <si>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</si>
  <si>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</si>
  <si>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</si>
  <si>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</si>
  <si>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</si>
  <si>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</si>
  <si>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</si>
  <si>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</si>
  <si>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</si>
  <si>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</si>
  <si>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</si>
  <si>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</si>
  <si>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</si>
  <si>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</si>
  <si>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</si>
  <si>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</si>
  <si>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</si>
  <si>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</si>
  <si>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</si>
  <si>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</si>
  <si>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</si>
  <si>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</si>
  <si>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</si>
  <si>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</si>
  <si>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</si>
  <si>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</si>
  <si>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</si>
  <si>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</si>
  <si>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</si>
  <si>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</si>
  <si>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</si>
  <si>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</si>
  <si>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</si>
  <si>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</si>
  <si>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</si>
  <si>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</si>
  <si>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</si>
  <si>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</si>
  <si>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</si>
  <si>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</si>
  <si>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</si>
  <si>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</si>
  <si>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</si>
  <si>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</si>
  <si>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</si>
  <si>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</si>
  <si>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</si>
  <si>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</si>
  <si>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</si>
  <si>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</si>
  <si>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</si>
  <si>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</si>
  <si>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</si>
  <si>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</si>
  <si>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</si>
  <si>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</si>
  <si>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</si>
  <si>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</si>
  <si>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</si>
  <si>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</si>
  <si>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</si>
  <si>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</si>
  <si>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</si>
  <si>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</si>
  <si>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</si>
  <si>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</si>
  <si>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</si>
  <si>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</si>
  <si>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</si>
  <si>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</si>
  <si>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</si>
  <si>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</si>
  <si>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</si>
  <si>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</si>
  <si>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</si>
  <si>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</si>
  <si>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</si>
  <si>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</si>
  <si>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</si>
  <si>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</si>
  <si>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</si>
  <si>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</si>
  <si>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</si>
  <si>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</si>
  <si>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</si>
  <si>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</si>
  <si>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</si>
  <si>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</si>
  <si>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</si>
  <si>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</si>
  <si>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</si>
  <si>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</si>
  <si>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</si>
  <si>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</si>
  <si>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</si>
  <si>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</si>
  <si>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</si>
  <si>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</si>
  <si>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</si>
  <si>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</si>
  <si>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</si>
  <si>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</si>
  <si>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</si>
  <si>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</si>
  <si>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</si>
  <si>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</si>
  <si>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</si>
  <si>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</si>
  <si>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</si>
  <si>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</si>
  <si>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</si>
  <si>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</si>
  <si>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</si>
  <si>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</si>
  <si>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</si>
  <si>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</si>
  <si>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</si>
  <si>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</si>
  <si>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</si>
  <si>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</si>
  <si>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</si>
  <si>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</si>
  <si>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</si>
  <si>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</si>
  <si>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</si>
  <si>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</si>
  <si>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</si>
  <si>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</si>
  <si>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</si>
  <si>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</si>
  <si>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</si>
  <si>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</si>
  <si>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</si>
  <si>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</si>
  <si>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</si>
  <si>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</si>
  <si>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</si>
  <si>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</si>
  <si>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</si>
  <si>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</si>
  <si>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</si>
  <si>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</si>
  <si>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</si>
  <si>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</si>
  <si>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</si>
  <si>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</si>
  <si>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</si>
  <si>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</si>
  <si>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</si>
  <si>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</si>
  <si>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</si>
  <si>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</si>
  <si>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</si>
  <si>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</si>
  <si>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</si>
  <si>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</si>
  <si>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</si>
  <si>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</si>
  <si>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</si>
  <si>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</si>
  <si>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</si>
  <si>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</si>
  <si>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</si>
  <si>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</si>
  <si>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</si>
  <si>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</si>
  <si>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</si>
  <si>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</si>
  <si>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</si>
  <si>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</si>
  <si>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</si>
  <si>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</si>
  <si>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</si>
  <si>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</si>
  <si>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</si>
  <si>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</si>
  <si>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</si>
  <si>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</si>
  <si>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</si>
  <si>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</si>
  <si>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</si>
  <si>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</si>
  <si>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</si>
  <si>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</si>
  <si>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</si>
  <si>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</si>
  <si>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</si>
  <si>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</si>
  <si>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</si>
  <si>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</si>
  <si>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</si>
  <si>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</si>
  <si>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</si>
  <si>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</si>
  <si>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</si>
  <si>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</si>
  <si>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</si>
  <si>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</si>
  <si>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</si>
  <si>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</si>
  <si>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</si>
  <si>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</si>
  <si>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</si>
  <si>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</si>
  <si>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</si>
  <si>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</si>
  <si>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</si>
  <si>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</si>
  <si>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</si>
  <si>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</si>
  <si>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</si>
  <si>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</si>
  <si>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</si>
  <si>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</si>
  <si>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</si>
  <si>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</si>
  <si>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</si>
  <si>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</si>
  <si>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</si>
  <si>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</si>
  <si>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</si>
  <si>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</si>
  <si>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</si>
  <si>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</si>
  <si>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</si>
  <si>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</si>
  <si>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</si>
  <si>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</si>
  <si>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</si>
  <si>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</si>
  <si>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</si>
  <si>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</si>
  <si>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</si>
  <si>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</si>
  <si>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</si>
  <si>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</si>
  <si>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</si>
  <si>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</si>
  <si>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</si>
  <si>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</si>
  <si>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</si>
  <si>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</si>
  <si>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</si>
  <si>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</si>
  <si>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</si>
  <si>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</si>
  <si>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</si>
  <si>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</si>
  <si>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</si>
  <si>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</si>
  <si>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</si>
  <si>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</si>
  <si>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</si>
  <si>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</si>
  <si>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</si>
  <si>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</si>
  <si>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</si>
  <si>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</si>
  <si>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</si>
  <si>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</si>
  <si>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</si>
  <si>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</si>
  <si>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</si>
  <si>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</si>
  <si>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</si>
  <si>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</si>
  <si>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</si>
  <si>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</si>
  <si>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</si>
  <si>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</si>
  <si>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</si>
  <si>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</si>
  <si>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</si>
  <si>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</si>
  <si>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</si>
  <si>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</si>
  <si>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</si>
  <si>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</si>
  <si>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</si>
  <si>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</si>
  <si>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</si>
  <si>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</si>
  <si>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</si>
  <si>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</si>
  <si>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</si>
  <si>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</si>
  <si>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</si>
  <si>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</si>
  <si>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</si>
  <si>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</si>
  <si>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</si>
  <si>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</si>
  <si>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</si>
  <si>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</si>
  <si>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</si>
  <si>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</si>
  <si>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</si>
  <si>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</si>
  <si>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</si>
  <si>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</si>
  <si>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</si>
  <si>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</si>
  <si>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</si>
  <si>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</si>
  <si>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</si>
  <si>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</si>
  <si>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</si>
  <si>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</si>
  <si>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</si>
  <si>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</si>
  <si>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</si>
  <si>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</si>
  <si>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</si>
  <si>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</si>
  <si>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</si>
  <si>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</si>
  <si>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</si>
  <si>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</si>
  <si>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</si>
  <si>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</si>
  <si>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</si>
  <si>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</si>
  <si>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</si>
  <si>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</si>
  <si>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</si>
  <si>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</si>
  <si>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</si>
  <si>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</si>
  <si>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</si>
  <si>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</si>
  <si>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</si>
  <si>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</si>
  <si>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</si>
  <si>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</si>
  <si>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</si>
  <si>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</si>
  <si>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</si>
  <si>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</si>
  <si>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</si>
  <si>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</si>
  <si>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</si>
  <si>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</si>
  <si>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</si>
  <si>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</si>
  <si>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</si>
  <si>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</si>
  <si>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</si>
  <si>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</si>
  <si>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</si>
  <si>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</si>
  <si>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</si>
  <si>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</si>
  <si>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</si>
  <si>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</si>
  <si>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</si>
  <si>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</si>
  <si>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</si>
  <si>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</si>
  <si>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</si>
  <si>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</si>
  <si>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</si>
  <si>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</si>
  <si>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</si>
  <si>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</si>
  <si>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</si>
  <si>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</si>
  <si>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</si>
  <si>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</si>
  <si>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</si>
  <si>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</si>
  <si>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</si>
  <si>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</si>
  <si>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</si>
  <si>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</si>
  <si>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</si>
  <si>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</si>
  <si>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</si>
  <si>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</si>
  <si>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</si>
  <si>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</si>
  <si>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</si>
  <si>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</si>
  <si>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</si>
  <si>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</si>
  <si>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</si>
  <si>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</si>
  <si>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</si>
  <si>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</si>
  <si>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</si>
  <si>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</si>
  <si>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</si>
  <si>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</si>
  <si>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</si>
  <si>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</si>
  <si>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</si>
  <si>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</si>
  <si>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</si>
  <si>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</si>
  <si>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</si>
  <si>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</si>
  <si>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</si>
  <si>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</si>
  <si>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</si>
  <si>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</si>
  <si>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</si>
  <si>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</si>
  <si>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</si>
  <si>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</si>
  <si>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</si>
  <si>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</si>
  <si>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</si>
  <si>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</si>
  <si>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</si>
  <si>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</si>
  <si>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</si>
  <si>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</si>
  <si>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</si>
  <si>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</si>
  <si>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</si>
  <si>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</si>
  <si>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</si>
  <si>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</si>
  <si>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</si>
  <si>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</si>
  <si>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</si>
  <si>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</si>
  <si>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</si>
  <si>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</si>
  <si>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</si>
  <si>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</si>
  <si>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</si>
  <si>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</si>
  <si>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</si>
  <si>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</si>
  <si>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</si>
  <si>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</si>
  <si>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</si>
  <si>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</si>
  <si>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</si>
  <si>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</si>
  <si>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</si>
  <si>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</si>
  <si>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</si>
  <si>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</si>
  <si>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</si>
  <si>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</si>
  <si>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</si>
  <si>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</si>
  <si>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</si>
  <si>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</si>
  <si>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</si>
  <si>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</si>
  <si>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</si>
  <si>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</si>
  <si>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</si>
  <si>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</si>
  <si>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</si>
  <si>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</si>
  <si>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</si>
  <si>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</si>
  <si>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</si>
  <si>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</si>
  <si>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</si>
  <si>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</si>
  <si>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</si>
  <si>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</si>
  <si>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</si>
  <si>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</si>
  <si>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</si>
  <si>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</si>
  <si>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</si>
  <si>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</si>
  <si>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</si>
  <si>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</si>
  <si>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</si>
  <si>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</si>
  <si>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</si>
  <si>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</si>
  <si>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</si>
  <si>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</si>
  <si>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</si>
  <si>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</si>
  <si>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</si>
  <si>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</si>
  <si>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</si>
  <si>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</si>
  <si>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</si>
  <si>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</si>
  <si>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</si>
  <si>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</si>
  <si>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</si>
  <si>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</si>
  <si>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</si>
  <si>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</si>
  <si>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</si>
  <si>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</si>
  <si>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</si>
  <si>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</si>
  <si>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</si>
  <si>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</si>
  <si>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</si>
  <si>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</si>
  <si>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</si>
  <si>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</si>
  <si>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</si>
  <si>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</si>
  <si>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</si>
  <si>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</si>
  <si>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</si>
  <si>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</si>
  <si>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</si>
  <si>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</si>
  <si>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</si>
  <si>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</si>
  <si>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</si>
  <si>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</si>
  <si>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</si>
  <si>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</si>
  <si>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</si>
  <si>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</si>
  <si>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</si>
  <si>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</si>
  <si>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</si>
  <si>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</si>
  <si>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</si>
  <si>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</si>
  <si>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</si>
  <si>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</si>
  <si>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</si>
  <si>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</si>
  <si>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</si>
  <si>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</si>
  <si>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</si>
  <si>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</si>
  <si>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</si>
  <si>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</si>
  <si>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</si>
  <si>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</si>
  <si>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</si>
  <si>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</si>
  <si>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</si>
  <si>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</si>
  <si>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</si>
  <si>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</si>
  <si>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</si>
  <si>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</si>
  <si>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</si>
  <si>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</si>
  <si>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</si>
  <si>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</si>
  <si>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</si>
  <si>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</si>
  <si>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</si>
  <si>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</si>
  <si>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</si>
  <si>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</si>
  <si>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</si>
  <si>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</si>
  <si>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</si>
  <si>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</si>
  <si>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</si>
  <si>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</si>
  <si>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</si>
  <si>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</si>
  <si>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</si>
  <si>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</si>
  <si>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</si>
  <si>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</si>
  <si>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</si>
  <si>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</si>
  <si>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</si>
  <si>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</si>
  <si>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</si>
  <si>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</si>
  <si>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</si>
  <si>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</si>
  <si>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</si>
  <si>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</si>
  <si>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</si>
  <si>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</si>
  <si>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</si>
  <si>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</si>
  <si>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</si>
  <si>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</si>
  <si>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</si>
  <si>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</si>
  <si>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</si>
  <si>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</si>
  <si>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</si>
  <si>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</si>
  <si>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</si>
  <si>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</si>
  <si>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</si>
  <si>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</si>
  <si>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</si>
  <si>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</si>
  <si>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</si>
  <si>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</si>
  <si>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</si>
  <si>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</si>
  <si>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</si>
  <si>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</si>
  <si>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</si>
  <si>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</si>
  <si>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</si>
  <si>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</si>
  <si>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</si>
  <si>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</si>
  <si>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</si>
  <si>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</si>
  <si>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</si>
  <si>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</si>
  <si>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</si>
  <si>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</si>
  <si>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</si>
  <si>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</si>
  <si>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</si>
  <si>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</si>
  <si>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</si>
  <si>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</si>
  <si>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</si>
  <si>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</si>
  <si>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</si>
  <si>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</si>
  <si>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</si>
  <si>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</si>
  <si>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</si>
  <si>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</si>
  <si>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</si>
  <si>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</si>
  <si>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</si>
  <si>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</si>
  <si>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</si>
  <si>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</si>
  <si>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</si>
  <si>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</si>
  <si>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</si>
  <si>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</si>
  <si>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</si>
  <si>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</si>
  <si>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</si>
  <si>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</si>
  <si>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</si>
  <si>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</si>
  <si>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</si>
  <si>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</si>
  <si>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</si>
  <si>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</si>
  <si>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</si>
  <si>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</si>
  <si>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</si>
  <si>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</si>
  <si>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</si>
  <si>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</si>
  <si>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</si>
  <si>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</si>
  <si>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</si>
  <si>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</si>
  <si>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</si>
  <si>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</si>
  <si>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</si>
  <si>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</si>
  <si>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</si>
  <si>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</si>
  <si>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</si>
  <si>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</si>
  <si>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</si>
  <si>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</si>
  <si>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</si>
  <si>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</si>
  <si>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</si>
  <si>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</si>
  <si>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</si>
  <si>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</si>
  <si>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</si>
  <si>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</si>
  <si>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</si>
  <si>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</si>
  <si>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</si>
  <si>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</si>
  <si>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</si>
  <si>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</si>
  <si>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</si>
  <si>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</si>
  <si>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</si>
  <si>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</si>
  <si>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</si>
  <si>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</si>
  <si>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</si>
  <si>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</si>
  <si>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</si>
  <si>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</si>
  <si>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</si>
  <si>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</si>
  <si>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</si>
  <si>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</si>
  <si>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</si>
  <si>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</si>
  <si>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</si>
  <si>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</si>
  <si>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</si>
  <si>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</si>
  <si>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</si>
  <si>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</si>
  <si>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</si>
  <si>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</si>
  <si>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</si>
  <si>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</si>
  <si>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</si>
  <si>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</si>
  <si>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</si>
  <si>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</si>
  <si>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</si>
  <si>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</si>
  <si>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</si>
  <si>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</si>
  <si>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</si>
  <si>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</si>
  <si>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</si>
  <si>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</si>
  <si>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</si>
  <si>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</si>
  <si>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</si>
  <si>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</si>
  <si>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</si>
  <si>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</si>
  <si>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</si>
  <si>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</si>
  <si>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</si>
  <si>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</si>
  <si>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</si>
  <si>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</si>
  <si>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</si>
  <si>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</si>
  <si>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</si>
  <si>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</si>
  <si>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</si>
  <si>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</si>
  <si>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</si>
  <si>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</si>
  <si>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</si>
  <si>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</si>
  <si>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</si>
  <si>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</si>
  <si>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</si>
  <si>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</si>
  <si>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</si>
  <si>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</si>
  <si>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</si>
  <si>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</si>
  <si>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</si>
  <si>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</si>
  <si>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</si>
  <si>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</si>
  <si>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</si>
  <si>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</si>
  <si>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</si>
  <si>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</si>
  <si>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</si>
  <si>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</si>
  <si>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</si>
  <si>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</si>
  <si>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</si>
  <si>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</si>
  <si>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</si>
  <si>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</si>
  <si>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</si>
  <si>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</si>
  <si>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</si>
  <si>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</si>
  <si>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</si>
  <si>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</si>
  <si>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</si>
  <si>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</si>
  <si>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</si>
  <si>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</si>
  <si>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</si>
  <si>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</si>
  <si>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</si>
  <si>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</si>
  <si>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</si>
  <si>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</si>
  <si>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</si>
  <si>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</si>
  <si>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</si>
  <si>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</si>
  <si>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</si>
  <si>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</si>
  <si>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</si>
  <si>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</si>
  <si>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</si>
  <si>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</si>
  <si>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</si>
  <si>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</si>
  <si>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</si>
  <si>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</si>
  <si>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</si>
  <si>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</si>
  <si>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</si>
  <si>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</si>
  <si>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</si>
  <si>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</si>
  <si>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</si>
  <si>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</si>
  <si>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</si>
  <si>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</si>
  <si>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</si>
  <si>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</si>
  <si>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</si>
  <si>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</si>
  <si>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</si>
  <si>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</si>
  <si>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</si>
  <si>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</si>
  <si>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</si>
  <si>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</si>
  <si>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</si>
  <si>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</si>
  <si>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</si>
  <si>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</si>
  <si>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</si>
  <si>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</si>
  <si>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</si>
  <si>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</si>
  <si>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</si>
  <si>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</si>
  <si>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</si>
  <si>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</si>
  <si>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</si>
  <si>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</si>
  <si>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</si>
  <si>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</si>
  <si>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</si>
  <si>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</si>
  <si>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</si>
  <si>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</si>
  <si>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</si>
  <si>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</si>
  <si>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</si>
  <si>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</si>
  <si>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</si>
  <si>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</si>
  <si>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</si>
  <si>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</si>
  <si>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</si>
  <si>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</si>
  <si>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</si>
  <si>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</si>
  <si>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</si>
  <si>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</si>
  <si>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</si>
  <si>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</si>
  <si>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</si>
  <si>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</si>
  <si>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</si>
  <si>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</si>
  <si>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</si>
  <si>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</si>
  <si>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</si>
  <si>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</si>
  <si>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</si>
  <si>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</si>
  <si>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</si>
  <si>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</si>
  <si>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</si>
  <si>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</si>
  <si>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</si>
  <si>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</si>
  <si>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</si>
  <si>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</si>
  <si>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</si>
  <si>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</si>
  <si>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</si>
  <si>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</si>
  <si>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</si>
  <si>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</si>
  <si>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</si>
  <si>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</si>
  <si>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</si>
  <si>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</si>
  <si>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</si>
  <si>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</si>
  <si>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</si>
  <si>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</si>
  <si>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</si>
  <si>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</si>
  <si>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</si>
  <si>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</si>
  <si>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</si>
  <si>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</si>
  <si>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</si>
  <si>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</si>
  <si>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</si>
  <si>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</si>
  <si>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</si>
  <si>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</si>
  <si>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</si>
  <si>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</si>
  <si>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</si>
  <si>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</si>
  <si>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</si>
  <si>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</si>
  <si>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</si>
  <si>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</si>
  <si>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</si>
  <si>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</si>
  <si>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</si>
  <si>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</si>
  <si>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</si>
  <si>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</si>
  <si>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</si>
  <si>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</si>
  <si>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</si>
  <si>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</si>
  <si>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</si>
  <si>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</si>
  <si>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</si>
  <si>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</si>
  <si>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</si>
  <si>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</si>
  <si>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</si>
  <si>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</si>
  <si>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</si>
  <si>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</si>
  <si>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</si>
  <si>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</si>
  <si>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</si>
  <si>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</si>
  <si>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</si>
  <si>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</si>
  <si>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</si>
  <si>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</si>
  <si>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</si>
  <si>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</si>
  <si>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</si>
  <si>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</si>
  <si>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</si>
  <si>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</si>
  <si>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</si>
  <si>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</si>
  <si>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</si>
  <si>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</si>
  <si>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</si>
  <si>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</si>
  <si>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</si>
  <si>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</si>
  <si>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</si>
  <si>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</si>
  <si>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</si>
  <si>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</si>
  <si>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</si>
  <si>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</si>
  <si>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</si>
  <si>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</si>
  <si>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</si>
  <si>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</si>
  <si>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</si>
  <si>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</si>
  <si>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</si>
  <si>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</si>
  <si>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</si>
  <si>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</si>
  <si>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</si>
  <si>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</si>
  <si>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</si>
  <si>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</si>
  <si>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</si>
  <si>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</si>
  <si>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</si>
  <si>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</si>
  <si>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</si>
  <si>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</si>
  <si>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</si>
  <si>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</si>
  <si>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</si>
  <si>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</si>
  <si>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</si>
  <si>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</si>
  <si>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</si>
  <si>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</si>
  <si>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</si>
  <si>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</si>
  <si>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</si>
  <si>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</si>
  <si>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</si>
  <si>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</si>
  <si>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</si>
  <si>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</si>
  <si>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</si>
  <si>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</si>
  <si>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</si>
  <si>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</si>
  <si>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</si>
  <si>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</si>
  <si>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</si>
  <si>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</si>
  <si>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</si>
  <si>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</si>
  <si>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</si>
  <si>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</si>
  <si>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</si>
  <si>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</si>
  <si>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</si>
  <si>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</si>
  <si>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</si>
  <si>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</si>
  <si>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</si>
  <si>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</si>
  <si>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</si>
  <si>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</si>
  <si>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</si>
  <si>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</si>
  <si>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</si>
  <si>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</si>
  <si>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</si>
  <si>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</si>
  <si>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</si>
  <si>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</si>
  <si>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</si>
  <si>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</si>
  <si>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</si>
  <si>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</si>
  <si>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</si>
  <si>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</si>
  <si>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</si>
  <si>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</si>
  <si>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</si>
  <si>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</si>
  <si>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</si>
  <si>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</si>
  <si>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</si>
  <si>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</si>
  <si>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</si>
  <si>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</si>
  <si>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</si>
  <si>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</si>
  <si>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</si>
  <si>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</si>
  <si>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</si>
  <si>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</si>
  <si>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</si>
  <si>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</si>
  <si>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</si>
  <si>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</si>
  <si>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</si>
  <si>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</si>
  <si>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</si>
  <si>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</si>
  <si>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</si>
  <si>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</si>
  <si>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</si>
  <si>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</si>
  <si>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</si>
  <si>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</si>
  <si>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</si>
  <si>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</si>
  <si>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</si>
  <si>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</si>
  <si>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</si>
  <si>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</si>
  <si>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</si>
  <si>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</si>
  <si>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</si>
  <si>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</si>
  <si>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</si>
  <si>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</si>
  <si>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</si>
  <si>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</si>
  <si>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</si>
  <si>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</si>
  <si>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</si>
  <si>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</si>
  <si>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</si>
  <si>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</si>
  <si>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</si>
  <si>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</si>
  <si>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</si>
  <si>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</si>
  <si>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</si>
  <si>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</si>
  <si>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</si>
  <si>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</si>
  <si>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</si>
  <si>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</si>
  <si>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</si>
  <si>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</si>
  <si>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</si>
  <si>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</si>
  <si>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</si>
  <si>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</si>
  <si>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</si>
  <si>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</si>
  <si>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</si>
  <si>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</si>
  <si>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</si>
  <si>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</si>
  <si>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</si>
  <si>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</si>
  <si>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</si>
  <si>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</si>
  <si>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</si>
  <si>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</si>
  <si>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</si>
  <si>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</si>
  <si>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</si>
  <si>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</si>
  <si>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</si>
  <si>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</si>
  <si>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</si>
  <si>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</si>
  <si>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</si>
  <si>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</si>
  <si>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</si>
  <si>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</si>
  <si>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</si>
  <si>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</si>
  <si>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</si>
  <si>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</si>
  <si>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</si>
  <si>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</si>
  <si>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</si>
  <si>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</si>
  <si>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</si>
  <si>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</si>
  <si>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</si>
  <si>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</si>
  <si>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</si>
  <si>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</si>
  <si>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</si>
  <si>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</si>
  <si>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</si>
  <si>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</si>
  <si>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</si>
  <si>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</si>
  <si>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</si>
  <si>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</si>
  <si>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</si>
  <si>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</si>
  <si>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</si>
  <si>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</si>
  <si>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</si>
  <si>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</si>
  <si>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</si>
  <si>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</si>
  <si>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</si>
  <si>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</si>
  <si>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</si>
  <si>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</si>
  <si>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</si>
  <si>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</si>
  <si>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</si>
  <si>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</si>
  <si>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</si>
  <si>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</si>
  <si>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</si>
  <si>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</si>
  <si>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</si>
  <si>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</si>
  <si>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</si>
  <si>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</si>
  <si>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</si>
  <si>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</si>
  <si>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</si>
  <si>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</si>
  <si>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</si>
  <si>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</si>
  <si>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</si>
  <si>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</si>
  <si>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</si>
  <si>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</si>
  <si>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</si>
  <si>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</si>
  <si>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</si>
  <si>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</si>
  <si>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</si>
  <si>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</si>
  <si>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</si>
  <si>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</si>
  <si>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</si>
  <si>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</si>
  <si>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</si>
  <si>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</si>
  <si>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</si>
  <si>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</si>
  <si>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</si>
  <si>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</si>
  <si>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</si>
  <si>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</si>
  <si>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</si>
  <si>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</si>
  <si>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</si>
  <si>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</si>
  <si>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</si>
  <si>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</si>
  <si>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</si>
  <si>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</si>
  <si>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</si>
  <si>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</si>
  <si>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</si>
  <si>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</si>
  <si>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</si>
  <si>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</si>
  <si>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</si>
  <si>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</si>
  <si>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</si>
  <si>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</si>
  <si>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</si>
  <si>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</si>
  <si>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</si>
  <si>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</si>
  <si>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</si>
  <si>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</si>
  <si>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</si>
  <si>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</si>
  <si>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</si>
  <si>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</si>
  <si>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</si>
  <si>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</si>
  <si>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</si>
  <si>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</si>
  <si>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</si>
  <si>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</si>
  <si>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</si>
  <si>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</si>
  <si>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</si>
  <si>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</si>
  <si>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</si>
  <si>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</si>
  <si>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</si>
  <si>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</si>
  <si>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</si>
  <si>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</si>
  <si>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</si>
  <si>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</si>
  <si>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</si>
  <si>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</si>
  <si>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</si>
  <si>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</si>
  <si>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</si>
  <si>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</si>
  <si>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</si>
  <si>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</si>
  <si>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</si>
  <si>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</si>
  <si>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</si>
  <si>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</si>
  <si>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</si>
  <si>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</si>
  <si>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</si>
  <si>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</si>
  <si>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</si>
  <si>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</si>
  <si>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</si>
  <si>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</si>
  <si>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</si>
  <si>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</si>
  <si>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</si>
  <si>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</si>
  <si>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</si>
  <si>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</si>
  <si>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</si>
  <si>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</si>
  <si>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</si>
  <si>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</si>
  <si>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</si>
  <si>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</si>
  <si>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</si>
  <si>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</si>
  <si>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</si>
  <si>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</si>
  <si>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</si>
  <si>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</si>
  <si>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</si>
  <si>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</si>
  <si>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</si>
  <si>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</si>
  <si>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</si>
  <si>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</si>
  <si>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</si>
  <si>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</si>
  <si>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</si>
  <si>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</si>
  <si>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</si>
  <si>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</si>
  <si>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</si>
  <si>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</si>
  <si>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</si>
  <si>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</si>
  <si>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</si>
  <si>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</si>
  <si>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</si>
  <si>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</si>
  <si>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</si>
  <si>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</si>
  <si>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</si>
  <si>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</si>
  <si>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</si>
  <si>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</si>
  <si>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</si>
  <si>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</si>
  <si>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</si>
  <si>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</si>
  <si>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</si>
  <si>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</si>
  <si>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</si>
  <si>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</si>
  <si>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</si>
  <si>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</si>
  <si>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</si>
  <si>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</si>
  <si>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</si>
  <si>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</si>
  <si>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</si>
  <si>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</si>
  <si>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</si>
  <si>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</si>
  <si>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</si>
  <si>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</si>
  <si>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</si>
  <si>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</si>
  <si>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</si>
  <si>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</si>
  <si>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</si>
  <si>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</si>
  <si>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</si>
  <si>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</si>
  <si>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</si>
  <si>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</si>
  <si>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</si>
  <si>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</si>
  <si>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</si>
  <si>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</si>
  <si>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</si>
  <si>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</si>
  <si>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</si>
  <si>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</si>
  <si>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</si>
  <si>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</si>
  <si>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</si>
  <si>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</si>
  <si>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</si>
  <si>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</si>
  <si>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</si>
  <si>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</si>
  <si>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</si>
  <si>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</si>
  <si>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</si>
  <si>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</si>
  <si>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</si>
  <si>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</si>
  <si>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</si>
  <si>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</si>
  <si>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</si>
  <si>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</si>
  <si>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</si>
  <si>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</si>
  <si>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</si>
  <si>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</si>
  <si>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</si>
  <si>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</si>
  <si>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</si>
  <si>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</si>
  <si>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</si>
  <si>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</si>
  <si>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</si>
  <si>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</si>
  <si>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</si>
  <si>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</si>
  <si>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</si>
  <si>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</si>
  <si>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</si>
  <si>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</si>
  <si>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</si>
  <si>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</si>
  <si>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</si>
  <si>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</si>
  <si>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</si>
  <si>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</si>
  <si>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</si>
  <si>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</si>
  <si>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</si>
  <si>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</si>
  <si>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</si>
  <si>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</si>
  <si>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</si>
  <si>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</si>
  <si>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</si>
  <si>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</si>
  <si>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</si>
  <si>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</si>
  <si>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</si>
  <si>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</si>
  <si>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</si>
  <si>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</si>
  <si>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</si>
  <si>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</si>
  <si>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</si>
  <si>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</si>
  <si>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</si>
  <si>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</si>
  <si>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</si>
  <si>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</si>
  <si>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</si>
  <si>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</si>
  <si>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</si>
  <si>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</si>
  <si>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</si>
  <si>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</si>
  <si>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</si>
  <si>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</si>
  <si>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</si>
  <si>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</si>
  <si>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</si>
  <si>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</si>
  <si>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</si>
  <si>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</si>
  <si>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</si>
  <si>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</si>
  <si>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</si>
  <si>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</si>
  <si>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</si>
  <si>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</si>
  <si>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</si>
  <si>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</si>
  <si>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</si>
  <si>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</si>
  <si>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</si>
  <si>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</si>
  <si>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</si>
  <si>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</si>
  <si>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</si>
  <si>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</si>
  <si>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</si>
  <si>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</si>
  <si>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</si>
  <si>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</si>
  <si>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</si>
  <si>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</si>
  <si>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</si>
  <si>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</si>
  <si>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</si>
  <si>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</si>
  <si>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</si>
  <si>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</si>
  <si>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</si>
  <si>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</si>
  <si>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</si>
  <si>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</si>
  <si>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</si>
  <si>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</si>
  <si>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</si>
  <si>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</si>
  <si>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</si>
  <si>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</si>
  <si>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</si>
  <si>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</si>
  <si>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</si>
  <si>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</si>
  <si>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</si>
  <si>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</si>
  <si>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</si>
  <si>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</si>
  <si>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</si>
  <si>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</si>
  <si>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</si>
  <si>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</si>
  <si>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</si>
  <si>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</si>
  <si>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</si>
  <si>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</si>
  <si>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</si>
  <si>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</si>
  <si>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</si>
  <si>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</si>
  <si>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</si>
  <si>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</si>
  <si>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</si>
  <si>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</si>
  <si>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</si>
  <si>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</si>
  <si>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</si>
  <si>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</si>
  <si>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</si>
  <si>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</si>
  <si>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</si>
  <si>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</si>
  <si>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</si>
  <si>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</si>
  <si>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</si>
  <si>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</si>
  <si>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</si>
  <si>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</si>
  <si>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</si>
  <si>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</si>
  <si>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</si>
  <si>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</si>
  <si>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</si>
  <si>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</si>
  <si>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</si>
  <si>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</si>
  <si>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</si>
  <si>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</si>
  <si>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</si>
  <si>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</si>
  <si>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</si>
  <si>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</si>
  <si>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</si>
  <si>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</si>
  <si>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</si>
  <si>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</si>
  <si>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</si>
  <si>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</si>
  <si>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</si>
  <si>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</si>
  <si>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</si>
  <si>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</si>
  <si>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</si>
  <si>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</si>
  <si>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</si>
  <si>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</si>
  <si>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</si>
  <si>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</si>
  <si>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</si>
  <si>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</si>
  <si>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</si>
  <si>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</si>
  <si>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</si>
  <si>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</si>
  <si>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</si>
  <si>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</si>
  <si>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</si>
  <si>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</si>
  <si>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</si>
  <si>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</si>
  <si>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</si>
  <si>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</si>
  <si>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</si>
  <si>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</si>
  <si>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</si>
  <si>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</si>
  <si>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</si>
  <si>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</si>
  <si>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</si>
  <si>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</si>
  <si>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</si>
  <si>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</si>
  <si>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</si>
  <si>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</si>
  <si>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</si>
  <si>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</si>
  <si>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</si>
  <si>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</si>
  <si>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</si>
  <si>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</si>
  <si>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</si>
  <si>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</si>
  <si>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</si>
  <si>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</si>
  <si>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</si>
  <si>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</si>
  <si>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</si>
  <si>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</si>
  <si>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</si>
  <si>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</si>
  <si>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</si>
  <si>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</si>
  <si>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</si>
  <si>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</si>
  <si>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</si>
  <si>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</si>
  <si>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</si>
  <si>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</si>
  <si>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</si>
  <si>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</si>
  <si>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</si>
  <si>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</si>
  <si>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</si>
  <si>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</si>
  <si>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</si>
  <si>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</si>
  <si>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</si>
  <si>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</si>
  <si>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</si>
  <si>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</si>
  <si>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</si>
  <si>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</si>
  <si>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</si>
  <si>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</si>
  <si>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</si>
  <si>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</si>
  <si>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</si>
  <si>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</si>
  <si>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</si>
  <si>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</si>
  <si>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</si>
  <si>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</si>
  <si>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</si>
  <si>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</si>
  <si>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</si>
  <si>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</si>
  <si>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</si>
  <si>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</si>
  <si>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</si>
  <si>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</si>
  <si>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</si>
  <si>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</si>
  <si>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</si>
  <si>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</si>
  <si>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</si>
  <si>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</si>
  <si>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</si>
  <si>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</si>
  <si>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</si>
  <si>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</si>
  <si>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</si>
  <si>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</si>
  <si>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</si>
  <si>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</si>
  <si>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</si>
  <si>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</si>
  <si>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</si>
  <si>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</si>
  <si>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</si>
  <si>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</si>
  <si>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</si>
  <si>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</si>
  <si>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</si>
  <si>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</si>
  <si>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</si>
  <si>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</si>
  <si>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</si>
  <si>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</si>
  <si>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</si>
  <si>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</si>
  <si>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</si>
  <si>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</si>
  <si>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</si>
  <si>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</si>
  <si>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</si>
  <si>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</si>
  <si>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</si>
  <si>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</si>
  <si>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</si>
  <si>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</si>
  <si>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</si>
  <si>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</si>
  <si>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</si>
  <si>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</si>
  <si>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</si>
  <si>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</si>
  <si>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</si>
  <si>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</si>
  <si>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</si>
  <si>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</si>
  <si>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</si>
  <si>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</si>
  <si>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</si>
  <si>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</si>
  <si>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</si>
  <si>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</si>
  <si>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</si>
  <si>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</si>
  <si>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</si>
  <si>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</si>
  <si>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</si>
  <si>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</si>
  <si>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</si>
  <si>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</si>
  <si>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</si>
  <si>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</si>
  <si>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</si>
  <si>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</si>
  <si>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</si>
  <si>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</si>
  <si>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</si>
  <si>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</si>
  <si>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</si>
  <si>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</si>
  <si>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</si>
  <si>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</si>
  <si>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</si>
  <si>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</si>
  <si>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</si>
  <si>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</si>
  <si>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</si>
  <si>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</si>
  <si>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</si>
  <si>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</si>
  <si>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</si>
  <si>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</si>
  <si>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</si>
  <si>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</si>
  <si>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</si>
  <si>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</si>
  <si>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</si>
  <si>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</si>
  <si>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</si>
  <si>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</si>
  <si>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</si>
  <si>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</si>
  <si>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</si>
  <si>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</si>
  <si>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</si>
  <si>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</si>
  <si>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</si>
  <si>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</si>
  <si>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</si>
  <si>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</si>
  <si>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</si>
  <si>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</si>
  <si>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</si>
  <si>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</si>
  <si>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</si>
  <si>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</si>
  <si>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</si>
  <si>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</si>
  <si>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</si>
  <si>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</si>
  <si>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</si>
  <si>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</si>
  <si>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</si>
  <si>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</si>
  <si>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</si>
  <si>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</si>
  <si>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</si>
  <si>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</si>
  <si>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</si>
  <si>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</si>
  <si>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</si>
  <si>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</si>
  <si>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</si>
  <si>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</si>
  <si>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</si>
  <si>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</si>
  <si>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</si>
  <si>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</si>
  <si>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</si>
  <si>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</si>
  <si>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</si>
  <si>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</si>
  <si>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</si>
  <si>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</si>
  <si>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</si>
  <si>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</si>
  <si>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</si>
  <si>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</si>
  <si>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</si>
  <si>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</si>
  <si>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</si>
  <si>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</si>
  <si>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</si>
  <si>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</si>
  <si>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</si>
  <si>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</si>
  <si>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</si>
  <si>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</si>
  <si>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</si>
  <si>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</si>
  <si>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</si>
  <si>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</si>
  <si>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</si>
  <si>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</si>
  <si>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</si>
  <si>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</si>
  <si>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</si>
  <si>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</si>
  <si>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</si>
  <si>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</si>
  <si>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</si>
  <si>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</si>
  <si>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</si>
  <si>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</si>
  <si>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</si>
  <si>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</si>
  <si>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</si>
  <si>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</si>
  <si>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</si>
  <si>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</si>
  <si>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</si>
  <si>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</si>
  <si>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</si>
  <si>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</si>
  <si>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</si>
  <si>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</si>
  <si>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</si>
  <si>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</si>
  <si>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</si>
  <si>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</si>
  <si>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</si>
  <si>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</si>
  <si>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</si>
  <si>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</si>
  <si>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</si>
  <si>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</si>
  <si>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</si>
  <si>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</si>
  <si>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</si>
  <si>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</si>
  <si>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</si>
  <si>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</si>
  <si>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</si>
  <si>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</si>
  <si>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</si>
  <si>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</si>
  <si>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</si>
  <si>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</si>
  <si>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</si>
  <si>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</si>
  <si>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</si>
  <si>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</si>
  <si>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</si>
  <si>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</si>
  <si>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</si>
  <si>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</si>
  <si>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</si>
  <si>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</si>
  <si>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</si>
  <si>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</si>
  <si>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</si>
  <si>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</si>
  <si>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</si>
  <si>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</si>
  <si>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</si>
  <si>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</si>
  <si>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</si>
  <si>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</si>
  <si>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</si>
  <si>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</si>
  <si>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</si>
  <si>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</si>
  <si>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</si>
  <si>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</si>
  <si>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</si>
  <si>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</si>
  <si>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</si>
  <si>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</si>
  <si>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</si>
  <si>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</si>
  <si>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</si>
  <si>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</si>
  <si>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</si>
  <si>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</si>
  <si>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</si>
  <si>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</si>
  <si>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</si>
  <si>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</si>
  <si>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</si>
  <si>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</si>
  <si>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</si>
  <si>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</si>
  <si>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</si>
  <si>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</si>
  <si>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</si>
  <si>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</si>
  <si>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</si>
  <si>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</si>
  <si>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</si>
  <si>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</si>
  <si>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</si>
  <si>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</si>
  <si>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</si>
  <si>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</si>
  <si>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</si>
  <si>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</si>
  <si>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</si>
  <si>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</si>
  <si>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</si>
  <si>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</si>
  <si>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</si>
  <si>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</si>
  <si>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</si>
  <si>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</si>
  <si>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</si>
  <si>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</si>
  <si>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</si>
  <si>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</si>
  <si>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</si>
  <si>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</si>
  <si>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</si>
  <si>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</si>
  <si>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</si>
  <si>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</si>
  <si>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</si>
  <si>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</si>
  <si>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</si>
  <si>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</si>
  <si>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</si>
  <si>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</si>
  <si>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</si>
  <si>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</si>
  <si>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</si>
  <si>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</si>
  <si>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</si>
  <si>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</si>
  <si>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</si>
  <si>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</si>
  <si>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</si>
  <si>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</si>
  <si>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</si>
  <si>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</si>
  <si>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</si>
  <si>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</si>
  <si>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</si>
  <si>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</si>
  <si>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</si>
  <si>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</si>
  <si>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</si>
  <si>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</si>
  <si>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</si>
  <si>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</si>
  <si>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</si>
  <si>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</si>
  <si>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</si>
  <si>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</si>
  <si>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</si>
  <si>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</si>
  <si>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</si>
  <si>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</si>
  <si>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</si>
  <si>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</si>
  <si>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</si>
  <si>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</si>
  <si>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</si>
  <si>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</si>
  <si>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</si>
  <si>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</si>
  <si>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</si>
  <si>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</si>
  <si>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</si>
  <si>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</si>
  <si>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</si>
  <si>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</si>
  <si>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</si>
  <si>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</si>
  <si>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</si>
  <si>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</si>
  <si>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</si>
  <si>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</si>
  <si>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</si>
  <si>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</si>
  <si>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</si>
  <si>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</si>
  <si>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</si>
  <si>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</si>
  <si>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</si>
  <si>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</si>
  <si>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</si>
  <si>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</si>
  <si>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</si>
  <si>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</si>
  <si>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</si>
  <si>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</si>
  <si>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</si>
  <si>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</si>
  <si>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</si>
  <si>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</si>
  <si>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</si>
  <si>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</si>
  <si>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</si>
  <si>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</si>
  <si>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</si>
  <si>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</si>
  <si>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</si>
  <si>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</si>
  <si>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</si>
  <si>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</si>
  <si>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</si>
  <si>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</si>
  <si>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</si>
  <si>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</si>
  <si>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</si>
  <si>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</si>
  <si>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</si>
  <si>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</si>
  <si>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</si>
  <si>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</si>
  <si>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</si>
  <si>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</si>
  <si>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</si>
  <si>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</si>
  <si>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</si>
  <si>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</si>
  <si>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</si>
  <si>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</si>
  <si>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</si>
  <si>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</si>
  <si>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</si>
  <si>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</si>
  <si>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</si>
  <si>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</si>
  <si>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</si>
  <si>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</si>
  <si>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</si>
  <si>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</si>
  <si>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</si>
  <si>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</si>
  <si>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</si>
  <si>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</si>
  <si>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</si>
  <si>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</si>
  <si>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</si>
  <si>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</si>
  <si>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</si>
  <si>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</si>
  <si>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</si>
  <si>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</si>
  <si>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</si>
  <si>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</si>
  <si>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</si>
  <si>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</si>
  <si>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</si>
  <si>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</si>
  <si>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</si>
  <si>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</si>
  <si>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</si>
  <si>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</si>
  <si>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</si>
  <si>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</si>
  <si>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</si>
  <si>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</si>
  <si>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</si>
  <si>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</si>
  <si>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</si>
  <si>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</si>
  <si>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</si>
  <si>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</si>
  <si>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</si>
  <si>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</si>
  <si>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</si>
  <si>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</si>
  <si>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</si>
  <si>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</si>
  <si>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</si>
  <si>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</si>
  <si>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</si>
  <si>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</si>
  <si>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</si>
  <si>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</si>
  <si>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</si>
  <si>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</si>
  <si>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</si>
  <si>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</si>
  <si>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</si>
  <si>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</si>
  <si>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</si>
  <si>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</si>
  <si>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</si>
  <si>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</si>
  <si>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</si>
  <si>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</si>
  <si>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</si>
  <si>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</si>
  <si>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</si>
  <si>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</si>
  <si>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</si>
  <si>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</si>
  <si>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</si>
  <si>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</si>
  <si>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</si>
  <si>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</si>
  <si>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</si>
  <si>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</si>
  <si>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</si>
  <si>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</si>
  <si>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</si>
  <si>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</si>
  <si>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</si>
  <si>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</si>
  <si>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</si>
  <si>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</si>
  <si>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</si>
  <si>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</si>
  <si>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</si>
  <si>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</si>
  <si>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</si>
  <si>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</si>
  <si>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</si>
  <si>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</si>
  <si>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</si>
  <si>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</si>
  <si>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</si>
  <si>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</si>
  <si>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</si>
  <si>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</si>
  <si>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</si>
  <si>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</si>
  <si>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</si>
  <si>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</si>
  <si>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</si>
  <si>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</si>
  <si>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</si>
  <si>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</si>
  <si>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</si>
  <si>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</si>
  <si>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</si>
  <si>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</si>
  <si>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</si>
  <si>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</si>
  <si>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</si>
  <si>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</si>
  <si>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</si>
  <si>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</si>
  <si>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</si>
  <si>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</si>
  <si>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</si>
  <si>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</si>
  <si>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</si>
  <si>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</si>
  <si>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</si>
  <si>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</si>
  <si>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</si>
  <si>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</si>
  <si>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</si>
  <si>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</si>
  <si>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</si>
  <si>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</si>
  <si>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</si>
  <si>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</si>
  <si>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</si>
  <si>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</si>
  <si>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</si>
  <si>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</si>
  <si>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</si>
  <si>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</si>
  <si>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</si>
  <si>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</si>
  <si>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</si>
  <si>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</si>
  <si>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</si>
  <si>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</si>
  <si>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</si>
  <si>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</si>
  <si>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</si>
  <si>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</si>
  <si>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</si>
  <si>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</si>
  <si>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</si>
  <si>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</si>
  <si>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</si>
  <si>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</si>
  <si>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</si>
  <si>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</si>
  <si>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</si>
  <si>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</si>
  <si>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</si>
  <si>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</si>
  <si>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</si>
  <si>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</si>
  <si>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</si>
  <si>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</si>
  <si>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</si>
  <si>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</si>
  <si>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</si>
  <si>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</si>
  <si>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</si>
  <si>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</si>
  <si>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</si>
  <si>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</si>
  <si>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</si>
  <si>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</si>
  <si>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</si>
  <si>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</si>
  <si>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</si>
  <si>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</si>
  <si>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</si>
  <si>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</si>
  <si>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</si>
  <si>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</si>
  <si>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</si>
  <si>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</si>
  <si>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</si>
  <si>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</si>
  <si>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</si>
  <si>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</si>
  <si>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</si>
  <si>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</si>
  <si>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</si>
  <si>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</si>
  <si>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</si>
  <si>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</si>
  <si>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</si>
  <si>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</si>
  <si>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</si>
  <si>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</si>
  <si>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</si>
  <si>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</si>
  <si>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</si>
  <si>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</si>
  <si>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</si>
  <si>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</si>
  <si>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</si>
  <si>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</si>
  <si>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</si>
  <si>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</si>
  <si>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</si>
  <si>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</si>
  <si>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</si>
  <si>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</si>
  <si>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</si>
  <si>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</si>
  <si>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</si>
  <si>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</si>
  <si>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</si>
  <si>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</si>
  <si>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</si>
  <si>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</si>
  <si>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</si>
  <si>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</si>
  <si>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</si>
  <si>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</si>
  <si>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</si>
  <si>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</si>
  <si>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</si>
  <si>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</si>
  <si>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</si>
  <si>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</si>
  <si>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</si>
  <si>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</si>
  <si>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</si>
  <si>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</si>
  <si>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</si>
  <si>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</si>
  <si>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</si>
  <si>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</si>
  <si>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</si>
  <si>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</si>
  <si>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</si>
  <si>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</si>
  <si>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</si>
  <si>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</si>
  <si>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</si>
  <si>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</si>
  <si>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</si>
  <si>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</si>
  <si>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</si>
  <si>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</si>
  <si>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</si>
  <si>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</si>
  <si>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</si>
  <si>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</si>
  <si>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</si>
  <si>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</si>
  <si>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</si>
  <si>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</si>
  <si>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</si>
  <si>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</si>
  <si>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</si>
  <si>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</si>
  <si>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</si>
  <si>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</si>
  <si>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</si>
  <si>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</si>
  <si>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</si>
  <si>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</si>
  <si>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</si>
  <si>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</si>
  <si>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</si>
  <si>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</si>
  <si>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</si>
  <si>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</si>
  <si>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</si>
  <si>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</si>
  <si>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</si>
  <si>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</si>
  <si>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</si>
  <si>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</si>
  <si>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</si>
  <si>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</si>
  <si>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</si>
  <si>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</si>
  <si>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</si>
  <si>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</si>
  <si>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</si>
  <si>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</si>
  <si>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</si>
  <si>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</si>
  <si>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</si>
  <si>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</si>
  <si>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</si>
  <si>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</si>
  <si>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</si>
  <si>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</si>
  <si>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</si>
  <si>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</si>
  <si>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</si>
  <si>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</si>
  <si>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</si>
  <si>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</si>
  <si>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</si>
  <si>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</si>
  <si>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</si>
  <si>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</si>
  <si>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</si>
  <si>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</si>
  <si>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</si>
  <si>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</si>
  <si>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</si>
  <si>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</si>
  <si>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</si>
  <si>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</si>
  <si>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</si>
  <si>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</si>
  <si>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</si>
  <si>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</si>
  <si>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</si>
  <si>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</si>
  <si>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</si>
  <si>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</si>
  <si>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</si>
  <si>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</si>
  <si>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</si>
  <si>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</si>
  <si>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</si>
  <si>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</si>
  <si>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</si>
  <si>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</si>
  <si>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</si>
  <si>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</si>
  <si>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</si>
  <si>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</si>
  <si>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</si>
  <si>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</si>
  <si>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</si>
  <si>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</si>
  <si>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</si>
  <si>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</si>
  <si>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</si>
  <si>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</si>
  <si>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</si>
  <si>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</si>
  <si>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</si>
  <si>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</si>
  <si>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</si>
  <si>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</si>
  <si>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</si>
  <si>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</si>
  <si>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</si>
  <si>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</si>
  <si>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</si>
  <si>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</si>
  <si>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</si>
  <si>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</si>
  <si>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</si>
  <si>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</si>
  <si>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</si>
  <si>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</si>
  <si>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</si>
  <si>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</si>
  <si>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</si>
  <si>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</si>
  <si>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</si>
  <si>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</si>
  <si>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</si>
  <si>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</si>
  <si>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</si>
  <si>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</si>
  <si>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</si>
  <si>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</si>
  <si>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</si>
  <si>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</si>
  <si>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</si>
  <si>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</si>
  <si>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</si>
  <si>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</si>
  <si>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</si>
  <si>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</si>
  <si>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</si>
  <si>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</si>
  <si>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</si>
  <si>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</si>
  <si>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</si>
  <si>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</si>
  <si>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</si>
  <si>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</si>
  <si>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</si>
  <si>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</si>
  <si>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</si>
  <si>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</si>
  <si>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</si>
  <si>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</si>
  <si>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</si>
  <si>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</si>
  <si>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</si>
  <si>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</si>
  <si>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</si>
  <si>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</si>
  <si>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</si>
  <si>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</si>
  <si>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</si>
  <si>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</si>
  <si>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</si>
  <si>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</si>
  <si>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</si>
  <si>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</si>
  <si>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</si>
  <si>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</si>
  <si>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</si>
  <si>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</si>
  <si>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</si>
  <si>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</si>
  <si>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</si>
  <si>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</si>
  <si>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</si>
  <si>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</si>
  <si>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</si>
  <si>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</si>
  <si>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</si>
  <si>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</si>
  <si>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</si>
  <si>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</si>
  <si>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</si>
  <si>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</si>
  <si>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</si>
  <si>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</si>
  <si>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</si>
  <si>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</si>
  <si>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</si>
  <si>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</si>
  <si>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</si>
  <si>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</si>
  <si>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</si>
  <si>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</si>
  <si>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</si>
  <si>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</si>
  <si>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</si>
  <si>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</si>
  <si>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</si>
  <si>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</si>
  <si>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</si>
  <si>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</si>
  <si>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</si>
  <si>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</si>
  <si>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</si>
  <si>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</si>
  <si>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</si>
  <si>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</si>
  <si>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</si>
  <si>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</si>
  <si>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</si>
  <si>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</si>
  <si>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</si>
  <si>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</si>
  <si>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</si>
  <si>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</si>
  <si>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</si>
  <si>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</si>
  <si>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</si>
  <si>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</si>
  <si>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</si>
  <si>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</si>
  <si>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</si>
  <si>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</si>
  <si>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</si>
  <si>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</si>
  <si>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</si>
  <si>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</si>
  <si>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</si>
  <si>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</si>
  <si>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</si>
  <si>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</si>
  <si>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</si>
  <si>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</si>
  <si>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</si>
  <si>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</si>
  <si>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</si>
  <si>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</si>
  <si>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</si>
  <si>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</si>
  <si>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</si>
  <si>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</si>
  <si>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</si>
  <si>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</si>
  <si>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</si>
  <si>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</si>
  <si>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</si>
  <si>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</si>
  <si>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</si>
  <si>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</si>
  <si>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</si>
  <si>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</si>
  <si>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</si>
  <si>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</si>
  <si>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</si>
  <si>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</si>
  <si>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</si>
  <si>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</si>
  <si>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</si>
  <si>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</si>
  <si>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</si>
  <si>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</si>
  <si>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</si>
  <si>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</si>
  <si>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</si>
  <si>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</si>
  <si>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</si>
  <si>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</si>
  <si>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</si>
  <si>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</si>
  <si>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</si>
  <si>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</si>
  <si>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</si>
  <si>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</si>
  <si>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</si>
  <si>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</si>
  <si>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</si>
  <si>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</si>
  <si>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</si>
  <si>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</si>
  <si>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</si>
  <si>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</si>
  <si>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</si>
  <si>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</si>
  <si>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</si>
  <si>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</si>
  <si>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</si>
  <si>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</si>
  <si>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</si>
  <si>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</si>
  <si>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</si>
  <si>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</si>
  <si>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</si>
  <si>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</si>
  <si>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</si>
  <si>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</si>
  <si>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</si>
  <si>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</si>
  <si>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</si>
  <si>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</si>
  <si>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</si>
  <si>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</si>
  <si>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</si>
  <si>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</si>
  <si>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</si>
  <si>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</si>
  <si>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</si>
  <si>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</si>
  <si>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</si>
  <si>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</si>
  <si>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</si>
  <si>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</si>
  <si>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</si>
  <si>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</si>
  <si>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</si>
  <si>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</si>
  <si>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</si>
  <si>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</si>
  <si>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</si>
  <si>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</si>
  <si>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</si>
  <si>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</si>
  <si>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</si>
  <si>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</si>
  <si>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</si>
  <si>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</si>
  <si>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</si>
  <si>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</si>
  <si>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</si>
  <si>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</si>
  <si>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</si>
  <si>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</si>
  <si>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</si>
  <si>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</si>
  <si>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</si>
  <si>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</si>
  <si>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</si>
  <si>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</si>
  <si>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</si>
  <si>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</si>
  <si>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</si>
  <si>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</si>
  <si>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</si>
  <si>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</si>
  <si>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</si>
  <si>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</si>
  <si>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</si>
  <si>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</si>
  <si>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</si>
  <si>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</si>
  <si>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</si>
  <si>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</si>
  <si>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</si>
  <si>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</si>
  <si>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</si>
  <si>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</si>
  <si>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</si>
  <si>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</si>
  <si>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</si>
  <si>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</si>
  <si>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</si>
  <si>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</si>
  <si>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</si>
  <si>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</si>
  <si>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</si>
  <si>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</si>
  <si>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</si>
  <si>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</si>
  <si>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</si>
  <si>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</si>
  <si>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</si>
  <si>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</si>
  <si>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</si>
  <si>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</si>
  <si>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</si>
  <si>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</si>
  <si>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</si>
  <si>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</si>
  <si>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</si>
  <si>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</si>
  <si>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</si>
  <si>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</si>
  <si>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</si>
  <si>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</si>
  <si>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</si>
  <si>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</si>
  <si>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</si>
  <si>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</si>
  <si>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</si>
  <si>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</si>
  <si>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</si>
  <si>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</si>
  <si>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</si>
  <si>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</si>
  <si>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</si>
  <si>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</si>
  <si>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</si>
  <si>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</si>
  <si>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</si>
  <si>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</si>
  <si>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</si>
  <si>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</si>
  <si>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</si>
  <si>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</si>
  <si>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</si>
  <si>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</si>
  <si>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</si>
  <si>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</si>
  <si>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</si>
  <si>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</si>
  <si>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</si>
  <si>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</si>
  <si>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</si>
  <si>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</si>
  <si>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</si>
  <si>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</si>
  <si>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</si>
  <si>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</si>
  <si>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</si>
  <si>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</si>
  <si>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</si>
  <si>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</si>
  <si>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</si>
  <si>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</si>
  <si>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</si>
  <si>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</si>
  <si>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</si>
  <si>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</si>
  <si>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</si>
  <si>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</si>
  <si>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</si>
  <si>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</si>
  <si>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</si>
  <si>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</si>
  <si>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</si>
  <si>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</si>
  <si>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</si>
  <si>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</si>
  <si>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</si>
  <si>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</si>
  <si>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</si>
  <si>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</si>
  <si>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</si>
  <si>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</si>
  <si>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</si>
  <si>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</si>
  <si>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</si>
  <si>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</si>
  <si>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</si>
  <si>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</si>
  <si>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</si>
  <si>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</si>
  <si>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</si>
  <si>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</si>
  <si>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</si>
  <si>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</si>
  <si>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</si>
  <si>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</si>
  <si>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</si>
  <si>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</si>
  <si>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</si>
  <si>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</si>
  <si>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</si>
  <si>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</si>
  <si>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</si>
  <si>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</si>
  <si>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</si>
  <si>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</si>
  <si>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</si>
  <si>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</si>
  <si>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</si>
  <si>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</si>
  <si>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</si>
  <si>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</si>
  <si>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</si>
  <si>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</si>
  <si>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</si>
  <si>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</si>
  <si>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</si>
  <si>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</si>
  <si>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</si>
  <si>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</si>
  <si>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</si>
  <si>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</si>
  <si>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</si>
  <si>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</si>
  <si>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</si>
  <si>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</si>
  <si>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</si>
  <si>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</si>
  <si>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</si>
  <si>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</si>
  <si>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</si>
  <si>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</si>
  <si>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</si>
  <si>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</si>
  <si>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</si>
  <si>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</si>
  <si>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</si>
  <si>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</si>
  <si>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</si>
  <si>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</si>
  <si>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</si>
  <si>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</si>
  <si>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</si>
  <si>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</si>
  <si>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</si>
  <si>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</si>
  <si>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</si>
  <si>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</si>
  <si>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</si>
  <si>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</si>
  <si>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</si>
  <si>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</si>
  <si>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</si>
  <si>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</si>
  <si>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</si>
  <si>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</si>
  <si>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</si>
  <si>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</si>
  <si>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</si>
  <si>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</si>
  <si>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</si>
  <si>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</si>
  <si>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</si>
  <si>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</si>
  <si>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</si>
  <si>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</si>
  <si>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</si>
  <si>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</si>
  <si>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</si>
  <si>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</si>
  <si>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</si>
  <si>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</si>
  <si>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</si>
  <si>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</si>
  <si>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</si>
  <si>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</si>
  <si>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</si>
  <si>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</si>
  <si>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</si>
  <si>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</si>
  <si>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</si>
  <si>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</si>
  <si>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</si>
  <si>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</si>
  <si>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</si>
  <si>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</si>
  <si>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</si>
  <si>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</si>
  <si>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</si>
  <si>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</si>
  <si>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</si>
  <si>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</si>
  <si>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</si>
  <si>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</si>
  <si>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</si>
  <si>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</si>
  <si>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</si>
  <si>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</si>
  <si>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</si>
  <si>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</si>
  <si>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</si>
  <si>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</si>
  <si>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</si>
  <si>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</si>
  <si>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</si>
  <si>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</si>
  <si>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</si>
  <si>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</si>
  <si>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</si>
  <si>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</si>
  <si>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</si>
  <si>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</si>
  <si>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</si>
  <si>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</si>
  <si>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</si>
  <si>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</si>
  <si>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</si>
  <si>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</si>
  <si>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</si>
  <si>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</si>
  <si>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</si>
  <si>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</si>
  <si>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</si>
  <si>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</si>
  <si>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</si>
  <si>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</si>
  <si>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</si>
  <si>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</si>
  <si>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</si>
  <si>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</si>
  <si>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</si>
  <si>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</si>
  <si>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</si>
  <si>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</si>
  <si>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</si>
  <si>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</si>
  <si>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</si>
  <si>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</si>
  <si>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</si>
  <si>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</si>
  <si>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</si>
  <si>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</si>
  <si>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</si>
  <si>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</si>
  <si>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</si>
  <si>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</si>
  <si>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</si>
  <si>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</si>
  <si>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</si>
  <si>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</si>
  <si>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</si>
  <si>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</si>
  <si>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</si>
  <si>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</si>
  <si>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</si>
  <si>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</si>
  <si>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</si>
  <si>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</si>
  <si>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</si>
  <si>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</si>
  <si>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</si>
  <si>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</si>
  <si>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</si>
  <si>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</si>
  <si>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</si>
  <si>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</si>
  <si>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</si>
  <si>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</si>
  <si>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</si>
  <si>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</si>
  <si>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</si>
  <si>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</si>
  <si>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</si>
  <si>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</si>
  <si>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</si>
  <si>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</si>
  <si>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</si>
  <si>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</si>
  <si>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</si>
  <si>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</si>
  <si>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</si>
  <si>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</si>
  <si>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</si>
  <si>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</si>
  <si>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</si>
  <si>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</si>
  <si>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</si>
  <si>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</si>
  <si>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</si>
  <si>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</si>
  <si>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</si>
  <si>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</si>
  <si>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</si>
  <si>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</si>
  <si>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</si>
  <si>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</si>
  <si>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</si>
  <si>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</si>
  <si>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</si>
  <si>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</si>
  <si>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</si>
  <si>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</si>
  <si>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</si>
  <si>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</si>
  <si>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</si>
  <si>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</si>
  <si>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</si>
  <si>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</si>
  <si>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</si>
  <si>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</si>
  <si>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</si>
  <si>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</si>
  <si>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</si>
  <si>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</si>
  <si>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</si>
  <si>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</si>
  <si>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</si>
  <si>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</si>
  <si>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</si>
  <si>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</si>
  <si>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</si>
  <si>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</si>
  <si>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</si>
  <si>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</si>
  <si>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</si>
  <si>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</si>
  <si>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</si>
  <si>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</si>
  <si>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</si>
  <si>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</si>
  <si>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</si>
  <si>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</si>
  <si>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</si>
  <si>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</si>
  <si>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</si>
  <si>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</si>
  <si>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</si>
  <si>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</si>
  <si>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</si>
  <si>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</si>
  <si>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</si>
  <si>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</si>
  <si>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</si>
  <si>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</si>
  <si>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</si>
  <si>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</si>
  <si>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</si>
  <si>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</si>
  <si>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</si>
  <si>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</si>
  <si>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</si>
  <si>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</si>
  <si>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</si>
  <si>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</si>
  <si>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</si>
  <si>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</si>
  <si>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</si>
  <si>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</si>
  <si>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</si>
  <si>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</si>
  <si>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</si>
  <si>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</si>
  <si>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</si>
  <si>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</si>
  <si>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</si>
  <si>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</si>
  <si>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</si>
  <si>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</si>
  <si>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</si>
  <si>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</si>
  <si>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</si>
  <si>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</si>
  <si>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</si>
  <si>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</si>
  <si>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</si>
  <si>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</si>
  <si>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</si>
  <si>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</si>
  <si>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</si>
  <si>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</si>
  <si>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</si>
  <si>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</si>
  <si>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</si>
  <si>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</si>
  <si>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</si>
  <si>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</si>
  <si>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</si>
  <si>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</si>
  <si>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</si>
  <si>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</si>
  <si>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</si>
  <si>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</si>
  <si>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</si>
  <si>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</si>
  <si>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</si>
  <si>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</si>
  <si>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</si>
  <si>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</si>
  <si>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</si>
  <si>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</si>
  <si>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</si>
  <si>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</si>
  <si>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</si>
  <si>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</si>
  <si>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</si>
  <si>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</si>
  <si>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</si>
  <si>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</si>
  <si>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</si>
  <si>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</si>
  <si>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</si>
  <si>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</si>
  <si>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</si>
  <si>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</si>
  <si>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</si>
  <si>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</si>
  <si>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</si>
  <si>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</si>
  <si>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</si>
  <si>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</si>
  <si>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</si>
  <si>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</si>
  <si>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</si>
  <si>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</si>
  <si>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</si>
  <si>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</si>
  <si>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</si>
  <si>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</si>
  <si>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</si>
  <si>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</si>
  <si>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</si>
  <si>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</si>
  <si>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</si>
  <si>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</si>
  <si>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</si>
  <si>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</si>
  <si>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</si>
  <si>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</si>
  <si>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</si>
  <si>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</si>
  <si>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</si>
  <si>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</si>
  <si>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</si>
  <si>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</si>
  <si>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</si>
  <si>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</si>
  <si>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</si>
  <si>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</si>
  <si>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</si>
  <si>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</si>
  <si>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</si>
  <si>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</si>
  <si>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</si>
  <si>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</si>
  <si>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</si>
  <si>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</si>
  <si>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</si>
  <si>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</si>
  <si>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</si>
  <si>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</si>
  <si>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</si>
  <si>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</si>
  <si>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</si>
  <si>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</si>
  <si>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</si>
  <si>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</si>
  <si>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</si>
  <si>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</si>
  <si>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</si>
  <si>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</si>
  <si>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</si>
  <si>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</si>
  <si>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</si>
  <si>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</si>
  <si>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</si>
  <si>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</si>
  <si>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</si>
  <si>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</si>
  <si>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</si>
  <si>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</si>
  <si>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</si>
  <si>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</si>
  <si>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</si>
  <si>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</si>
  <si>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</si>
  <si>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</si>
  <si>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</si>
  <si>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</si>
  <si>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</si>
  <si>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</si>
  <si>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</si>
  <si>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</si>
  <si>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</si>
  <si>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</si>
  <si>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</si>
  <si>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</si>
  <si>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</si>
  <si>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</si>
  <si>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</si>
  <si>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</si>
  <si>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</si>
  <si>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</si>
  <si>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</si>
  <si>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</si>
  <si>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</si>
  <si>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</si>
  <si>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</si>
  <si>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</si>
  <si>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</si>
  <si>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</si>
  <si>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</si>
  <si>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</si>
  <si>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</si>
  <si>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</si>
  <si>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</si>
  <si>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</si>
  <si>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</si>
  <si>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</si>
  <si>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</si>
  <si>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</si>
  <si>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</si>
  <si>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</si>
  <si>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</si>
  <si>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</si>
  <si>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</si>
  <si>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</si>
  <si>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</si>
  <si>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</si>
  <si>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</si>
  <si>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</si>
  <si>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</si>
  <si>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</si>
  <si>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</si>
  <si>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</si>
  <si>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</si>
  <si>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</si>
  <si>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</si>
  <si>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</si>
  <si>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</si>
  <si>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</si>
  <si>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</si>
  <si>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</si>
  <si>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</si>
  <si>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</si>
  <si>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</si>
  <si>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</si>
  <si>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</si>
  <si>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</si>
  <si>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</si>
  <si>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</si>
  <si>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</si>
  <si>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</si>
  <si>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</si>
  <si>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</si>
  <si>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</si>
  <si>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</si>
  <si>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</si>
  <si>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</si>
  <si>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</si>
  <si>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</si>
  <si>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</si>
  <si>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</si>
  <si>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</si>
  <si>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</si>
  <si>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</si>
  <si>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</si>
  <si>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</si>
  <si>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</si>
  <si>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</si>
  <si>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</si>
  <si>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</si>
  <si>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</si>
  <si>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</si>
  <si>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</si>
  <si>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</si>
  <si>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</si>
  <si>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</si>
  <si>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</si>
  <si>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</si>
  <si>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</si>
  <si>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</si>
  <si>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</si>
  <si>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</si>
  <si>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</si>
  <si>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</si>
  <si>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</si>
  <si>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</si>
  <si>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</si>
  <si>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</si>
  <si>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</si>
  <si>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</si>
  <si>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</si>
  <si>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</si>
  <si>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</si>
  <si>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</si>
  <si>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</si>
  <si>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</si>
  <si>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</si>
  <si>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</si>
  <si>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</si>
  <si>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</si>
  <si>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</si>
  <si>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</si>
  <si>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</si>
  <si>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</si>
  <si>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</si>
  <si>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</si>
  <si>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</si>
  <si>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</si>
  <si>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</si>
  <si>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</si>
  <si>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</si>
  <si>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</si>
  <si>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</si>
  <si>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</si>
  <si>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</si>
  <si>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</si>
  <si>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</si>
  <si>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</si>
  <si>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</si>
  <si>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</si>
  <si>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</si>
  <si>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</si>
  <si>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</si>
  <si>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</si>
  <si>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</si>
  <si>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</si>
  <si>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</si>
  <si>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</si>
  <si>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</si>
  <si>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</si>
  <si>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</si>
  <si>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</si>
  <si>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</si>
  <si>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</si>
  <si>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</si>
  <si>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</si>
  <si>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</si>
  <si>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</si>
  <si>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</si>
  <si>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</si>
  <si>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</si>
  <si>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</si>
  <si>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</si>
  <si>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</si>
  <si>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</si>
  <si>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</si>
  <si>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</si>
  <si>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</si>
  <si>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</si>
  <si>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</si>
  <si>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</si>
  <si>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</si>
  <si>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</si>
  <si>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</si>
  <si>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</si>
  <si>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</si>
  <si>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</si>
  <si>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</si>
  <si>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</si>
  <si>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</si>
  <si>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</si>
  <si>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</si>
  <si>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</si>
  <si>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</si>
  <si>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</si>
  <si>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</si>
  <si>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</si>
  <si>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</si>
  <si>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</si>
  <si>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</si>
  <si>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</si>
  <si>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</si>
  <si>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</si>
  <si>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</si>
  <si>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</si>
  <si>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</si>
  <si>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</si>
  <si>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</si>
  <si>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</si>
  <si>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</si>
  <si>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</si>
  <si>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</si>
  <si>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</si>
  <si>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</si>
  <si>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</si>
  <si>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</si>
  <si>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</si>
  <si>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</si>
  <si>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</si>
  <si>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</si>
  <si>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</si>
  <si>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</si>
  <si>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</si>
  <si>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</si>
  <si>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</si>
  <si>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</si>
  <si>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</si>
  <si>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</si>
  <si>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</si>
  <si>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</si>
  <si>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</si>
  <si>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</si>
  <si>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</si>
  <si>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</si>
  <si>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</si>
  <si>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</si>
  <si>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</si>
  <si>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</si>
  <si>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</si>
  <si>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</si>
  <si>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</si>
  <si>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</si>
  <si>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</si>
  <si>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</si>
  <si>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</si>
  <si>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</si>
  <si>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</si>
  <si>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</si>
  <si>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</si>
  <si>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</si>
  <si>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</si>
  <si>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</si>
  <si>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</si>
  <si>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</si>
  <si>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</si>
  <si>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</si>
  <si>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</si>
  <si>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</si>
  <si>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</si>
  <si>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</si>
  <si>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</si>
  <si>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</si>
  <si>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</si>
  <si>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</si>
  <si>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</si>
  <si>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</si>
  <si>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</si>
  <si>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</si>
  <si>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</si>
  <si>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</si>
  <si>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</si>
  <si>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</si>
  <si>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</si>
  <si>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</si>
  <si>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</si>
  <si>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</si>
  <si>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</si>
  <si>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</si>
  <si>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</si>
  <si>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</si>
  <si>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</si>
  <si>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</si>
  <si>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</si>
  <si>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</si>
  <si>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</si>
  <si>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</si>
  <si>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</si>
  <si>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</si>
  <si>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</si>
  <si>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</si>
  <si>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</si>
  <si>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</si>
  <si>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</si>
  <si>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</si>
  <si>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</si>
  <si>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</si>
  <si>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</si>
  <si>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</si>
  <si>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</si>
  <si>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</si>
  <si>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</si>
  <si>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</si>
  <si>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</si>
  <si>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</si>
  <si>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</si>
  <si>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</si>
  <si>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</si>
  <si>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</si>
  <si>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</si>
  <si>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</si>
  <si>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</si>
  <si>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</si>
  <si>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</si>
  <si>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</si>
  <si>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</si>
  <si>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</si>
  <si>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</si>
  <si>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</si>
  <si>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</si>
  <si>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</si>
  <si>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</si>
  <si>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</si>
  <si>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</si>
  <si>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</si>
  <si>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</si>
  <si>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</si>
  <si>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</si>
  <si>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</si>
  <si>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</si>
  <si>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</si>
  <si>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</si>
  <si>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</si>
  <si>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</si>
  <si>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</si>
  <si>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</si>
  <si>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</si>
  <si>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</si>
  <si>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</si>
  <si>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</si>
  <si>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</si>
  <si>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</si>
  <si>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</si>
  <si>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</si>
  <si>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</si>
  <si>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</si>
  <si>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</si>
  <si>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</si>
  <si>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</si>
  <si>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</si>
  <si>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</si>
  <si>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</si>
  <si>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</si>
  <si>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</si>
  <si>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</si>
  <si>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</si>
  <si>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</si>
  <si>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</si>
  <si>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</si>
  <si>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</si>
  <si>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</si>
  <si>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</si>
  <si>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</si>
  <si>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</si>
  <si>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</si>
  <si>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</si>
  <si>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</si>
  <si>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</si>
  <si>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</si>
  <si>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</si>
  <si>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</si>
  <si>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</si>
  <si>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</si>
  <si>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</si>
  <si>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</si>
  <si>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</si>
  <si>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</si>
  <si>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</si>
  <si>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</si>
  <si>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</si>
  <si>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</si>
  <si>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</si>
  <si>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</si>
  <si>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</si>
  <si>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</si>
  <si>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</si>
  <si>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</si>
  <si>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</si>
  <si>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</si>
  <si>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</si>
  <si>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</si>
  <si>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</si>
  <si>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</si>
  <si>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</si>
  <si>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</si>
  <si>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</si>
  <si>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</si>
  <si>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</si>
  <si>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</si>
  <si>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</si>
  <si>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</si>
  <si>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</si>
  <si>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</si>
  <si>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</si>
  <si>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</si>
  <si>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</si>
  <si>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</si>
  <si>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</si>
  <si>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</si>
  <si>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</si>
  <si>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</si>
  <si>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</si>
  <si>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</si>
  <si>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</si>
  <si>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</si>
  <si>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</si>
  <si>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</si>
  <si>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</si>
  <si>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</si>
  <si>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</si>
  <si>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</si>
  <si>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</si>
  <si>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</si>
  <si>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</si>
  <si>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</si>
  <si>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</si>
  <si>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</si>
  <si>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</si>
  <si>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</si>
  <si>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</si>
  <si>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</si>
  <si>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</si>
  <si>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</si>
  <si>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</si>
  <si>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</si>
  <si>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</si>
  <si>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</si>
  <si>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</si>
  <si>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</si>
  <si>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</si>
  <si>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</si>
  <si>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</si>
  <si>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</si>
  <si>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</si>
  <si>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</si>
  <si>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</si>
  <si>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</si>
  <si>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</si>
  <si>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</si>
  <si>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</si>
  <si>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</si>
  <si>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</si>
  <si>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</si>
  <si>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</si>
  <si>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</si>
  <si>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</si>
  <si>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</si>
  <si>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</si>
  <si>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</si>
  <si>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</si>
  <si>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</si>
  <si>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</si>
  <si>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</si>
  <si>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</si>
  <si>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</si>
  <si>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</si>
  <si>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</si>
  <si>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</si>
  <si>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</si>
  <si>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</si>
  <si>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</si>
  <si>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</si>
  <si>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</si>
  <si>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</si>
  <si>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</si>
  <si>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</si>
  <si>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</si>
  <si>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</si>
  <si>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</si>
  <si>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</si>
  <si>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</si>
  <si>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</si>
  <si>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</si>
  <si>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</si>
  <si>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</si>
  <si>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</si>
  <si>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</si>
  <si>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</si>
  <si>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</si>
  <si>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</si>
  <si>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</si>
  <si>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</si>
  <si>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</si>
  <si>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</si>
  <si>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</si>
  <si>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</si>
  <si>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</si>
  <si>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</si>
  <si>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</si>
  <si>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</si>
  <si>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</si>
  <si>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</si>
  <si>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</si>
  <si>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</si>
  <si>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</si>
  <si>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</si>
  <si>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</si>
  <si>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</si>
  <si>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</si>
  <si>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</si>
  <si>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</si>
  <si>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</si>
  <si>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</si>
  <si>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</si>
  <si>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</si>
  <si>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</si>
  <si>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</si>
  <si>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</si>
  <si>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</si>
  <si>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</si>
  <si>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</si>
  <si>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</si>
  <si>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</si>
  <si>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</si>
  <si>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</si>
  <si>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</si>
  <si>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</si>
  <si>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</si>
  <si>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</si>
  <si>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</si>
  <si>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</si>
  <si>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</si>
  <si>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</si>
  <si>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</si>
  <si>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</si>
  <si>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</si>
  <si>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</si>
  <si>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</si>
  <si>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</si>
  <si>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</si>
  <si>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</si>
  <si>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</si>
  <si>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</si>
  <si>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</si>
  <si>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</si>
  <si>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</si>
  <si>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</si>
  <si>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</si>
  <si>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</si>
  <si>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</si>
  <si>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</si>
  <si>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</si>
  <si>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</si>
  <si>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</si>
  <si>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</si>
  <si>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</si>
  <si>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</si>
  <si>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</si>
  <si>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</si>
  <si>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</si>
  <si>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</si>
  <si>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</si>
  <si>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</si>
  <si>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</si>
  <si>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</si>
  <si>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</si>
  <si>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</si>
  <si>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</si>
  <si>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</si>
  <si>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</si>
  <si>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</si>
  <si>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</si>
  <si>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</si>
  <si>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</si>
  <si>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</si>
  <si>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</si>
  <si>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</si>
  <si>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</si>
  <si>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</si>
  <si>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</si>
  <si>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</si>
  <si>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</si>
  <si>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</si>
  <si>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</si>
  <si>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</si>
  <si>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</si>
  <si>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</si>
  <si>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</si>
  <si>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</si>
  <si>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</si>
  <si>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</si>
  <si>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</si>
  <si>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</si>
  <si>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</si>
  <si>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</si>
  <si>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</si>
  <si>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</si>
  <si>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</si>
  <si>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</si>
  <si>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</si>
  <si>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</si>
  <si>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</si>
  <si>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</si>
  <si>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</si>
  <si>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</si>
  <si>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</si>
  <si>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</si>
  <si>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</si>
  <si>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</si>
  <si>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</si>
  <si>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</si>
  <si>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</si>
  <si>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</si>
  <si>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</si>
  <si>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</si>
  <si>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</si>
  <si>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</si>
  <si>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</si>
  <si>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</si>
  <si>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</si>
  <si>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</si>
  <si>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</si>
  <si>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</si>
  <si>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</si>
  <si>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</si>
  <si>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</si>
  <si>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</si>
  <si>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</si>
  <si>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</si>
  <si>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</si>
  <si>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</si>
  <si>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</si>
  <si>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</si>
  <si>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</si>
  <si>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</si>
  <si>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</si>
  <si>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</si>
  <si>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</si>
  <si>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</si>
  <si>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</si>
  <si>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</si>
  <si>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</si>
  <si>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</si>
  <si>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</si>
  <si>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</si>
  <si>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</si>
  <si>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</si>
  <si>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</si>
  <si>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</si>
  <si>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</si>
  <si>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</si>
  <si>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</si>
  <si>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</si>
  <si>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</si>
  <si>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</si>
  <si>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</si>
  <si>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</si>
  <si>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</si>
  <si>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</si>
  <si>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</si>
  <si>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</si>
  <si>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</si>
  <si>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</si>
  <si>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</si>
  <si>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</si>
  <si>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</si>
  <si>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</si>
  <si>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</si>
  <si>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</si>
  <si>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</si>
  <si>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</si>
  <si>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</si>
  <si>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</si>
  <si>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</si>
  <si>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</si>
  <si>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</si>
  <si>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</si>
  <si>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</si>
  <si>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</si>
  <si>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</si>
  <si>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</si>
  <si>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</si>
  <si>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</si>
  <si>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</si>
  <si>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</si>
  <si>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</si>
  <si>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</si>
  <si>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</si>
  <si>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</si>
  <si>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</si>
  <si>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</si>
  <si>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</si>
  <si>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</si>
  <si>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</si>
  <si>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</si>
  <si>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</si>
  <si>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</si>
  <si>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</si>
  <si>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</si>
  <si>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</si>
  <si>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</si>
  <si>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</si>
  <si>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</si>
  <si>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</si>
  <si>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</si>
  <si>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</si>
  <si>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</si>
  <si>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</si>
  <si>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</si>
  <si>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</si>
  <si>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</si>
  <si>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</si>
  <si>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</si>
  <si>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</si>
  <si>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</si>
  <si>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</si>
  <si>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</si>
  <si>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</si>
  <si>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</si>
  <si>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</si>
  <si>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</si>
  <si>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</si>
  <si>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</si>
  <si>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</si>
  <si>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</si>
  <si>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</si>
  <si>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</si>
  <si>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</si>
  <si>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</si>
  <si>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</si>
  <si>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</si>
  <si>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</si>
  <si>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</si>
  <si>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</si>
  <si>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</si>
  <si>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</si>
  <si>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</si>
  <si>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</si>
  <si>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</si>
  <si>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</si>
  <si>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</si>
  <si>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</si>
  <si>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</si>
  <si>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</si>
  <si>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</si>
  <si>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</si>
  <si>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</si>
  <si>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</si>
  <si>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</si>
  <si>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</si>
  <si>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</si>
  <si>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</si>
  <si>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</si>
  <si>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</si>
  <si>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</si>
  <si>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</si>
  <si>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</si>
  <si>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</si>
  <si>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</si>
  <si>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</si>
  <si>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</si>
  <si>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</si>
  <si>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</si>
  <si>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</si>
  <si>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</si>
  <si>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</si>
  <si>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</si>
  <si>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</si>
  <si>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</si>
  <si>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</si>
  <si>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</si>
  <si>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</si>
  <si>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</si>
  <si>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</si>
  <si>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</si>
  <si>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</si>
  <si>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</si>
  <si>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</si>
  <si>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</si>
  <si>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</si>
  <si>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</si>
  <si>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</si>
  <si>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</si>
  <si>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</si>
  <si>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</si>
  <si>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</si>
  <si>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</si>
  <si>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</si>
  <si>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</si>
  <si>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</si>
  <si>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</si>
  <si>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</si>
  <si>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</si>
  <si>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</si>
  <si>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</si>
  <si>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</si>
  <si>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</si>
  <si>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</si>
  <si>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</si>
  <si>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</si>
  <si>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</si>
  <si>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</si>
  <si>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</si>
  <si>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</si>
  <si>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</si>
  <si>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</si>
  <si>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</si>
  <si>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</si>
  <si>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</si>
  <si>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</si>
  <si>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</si>
  <si>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</si>
  <si>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</si>
  <si>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</si>
  <si>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</si>
  <si>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</si>
  <si>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</si>
  <si>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</si>
  <si>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</si>
  <si>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</si>
  <si>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</si>
  <si>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</si>
  <si>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</si>
  <si>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</si>
  <si>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</si>
  <si>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</si>
  <si>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</si>
  <si>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</si>
  <si>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</si>
  <si>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</si>
  <si>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</si>
  <si>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</si>
  <si>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</si>
  <si>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</si>
  <si>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</si>
  <si>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</si>
  <si>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</si>
  <si>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</si>
  <si>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</si>
  <si>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</si>
  <si>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</si>
  <si>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</si>
  <si>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</si>
  <si>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</si>
  <si>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</si>
  <si>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</si>
  <si>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</si>
  <si>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</si>
  <si>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</si>
  <si>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</si>
  <si>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</si>
  <si>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</si>
  <si>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</si>
  <si>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</si>
  <si>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</si>
  <si>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</si>
  <si>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</si>
  <si>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</si>
  <si>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</si>
  <si>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</si>
  <si>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</si>
  <si>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</si>
  <si>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</si>
  <si>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</si>
  <si>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</si>
  <si>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</si>
  <si>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</si>
  <si>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</si>
  <si>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</si>
  <si>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</si>
  <si>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</si>
  <si>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</si>
  <si>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</si>
  <si>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</si>
  <si>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</si>
  <si>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</si>
  <si>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</si>
  <si>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</si>
  <si>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</si>
  <si>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</si>
  <si>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</si>
  <si>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</si>
  <si>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</si>
  <si>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</si>
  <si>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</si>
  <si>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</si>
  <si>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</si>
  <si>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</si>
  <si>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</si>
  <si>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</si>
  <si>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</si>
  <si>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</si>
  <si>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</si>
  <si>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</si>
  <si>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</si>
  <si>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</si>
  <si>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</si>
  <si>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</si>
  <si>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</si>
  <si>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</si>
  <si>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</si>
  <si>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</si>
  <si>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</si>
  <si>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</si>
  <si>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</si>
  <si>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</si>
  <si>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</si>
  <si>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</si>
  <si>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</si>
  <si>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</si>
  <si>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</si>
  <si>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</si>
  <si>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</si>
  <si>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</si>
  <si>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</si>
  <si>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</si>
  <si>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</si>
  <si>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</si>
  <si>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</si>
  <si>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</si>
  <si>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</si>
  <si>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</si>
  <si>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</si>
  <si>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</si>
  <si>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</si>
  <si>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</si>
  <si>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</si>
  <si>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</si>
  <si>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</si>
  <si>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</si>
  <si>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</si>
  <si>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</si>
  <si>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</si>
  <si>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</si>
  <si>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</si>
  <si>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</si>
  <si>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</si>
  <si>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</si>
  <si>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</si>
  <si>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</si>
  <si>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</si>
  <si>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</si>
  <si>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</si>
  <si>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</si>
  <si>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</si>
  <si>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</si>
  <si>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</si>
  <si>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</si>
  <si>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</si>
  <si>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</si>
  <si>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</si>
  <si>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</si>
  <si>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</si>
  <si>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</si>
  <si>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</si>
  <si>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</si>
  <si>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</si>
  <si>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</si>
  <si>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</si>
  <si>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</si>
  <si>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</si>
  <si>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</si>
  <si>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</si>
  <si>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</si>
  <si>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</si>
  <si>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</si>
  <si>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</si>
  <si>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</si>
  <si>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</si>
  <si>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</si>
  <si>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</si>
  <si>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</si>
  <si>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</si>
  <si>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</si>
  <si>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</si>
  <si>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</si>
  <si>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</si>
  <si>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</si>
  <si>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</si>
  <si>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</si>
  <si>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</si>
  <si>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</si>
  <si>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</si>
  <si>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</si>
  <si>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</si>
  <si>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</si>
  <si>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</si>
  <si>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</si>
  <si>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</si>
  <si>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</si>
  <si>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</si>
  <si>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</si>
  <si>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</si>
  <si>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</si>
  <si>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</si>
  <si>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</si>
  <si>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</si>
  <si>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</si>
  <si>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</si>
  <si>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</si>
  <si>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</si>
  <si>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</si>
  <si>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</si>
  <si>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</si>
  <si>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</si>
  <si>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</si>
  <si>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</si>
  <si>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</si>
  <si>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</si>
  <si>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</si>
  <si>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</si>
  <si>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</si>
  <si>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</si>
  <si>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</si>
  <si>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</si>
  <si>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</si>
  <si>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</si>
  <si>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</si>
  <si>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</si>
  <si>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</si>
  <si>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</si>
  <si>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</si>
  <si>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</si>
  <si>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</si>
  <si>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</si>
  <si>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</si>
  <si>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</si>
  <si>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</si>
  <si>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</si>
  <si>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</si>
  <si>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</si>
  <si>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</si>
  <si>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</si>
  <si>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</si>
  <si>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</si>
  <si>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</si>
  <si>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</si>
  <si>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</si>
  <si>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</si>
  <si>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</si>
  <si>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</si>
  <si>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</si>
  <si>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</si>
  <si>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</si>
  <si>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</si>
  <si>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</si>
  <si>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</si>
  <si>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</si>
  <si>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</si>
  <si>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</si>
  <si>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</si>
  <si>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</si>
  <si>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</si>
  <si>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</si>
  <si>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</si>
  <si>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</si>
  <si>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</si>
  <si>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</si>
  <si>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</si>
  <si>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</si>
  <si>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</si>
  <si>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</si>
  <si>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</si>
  <si>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</si>
  <si>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</si>
  <si>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</si>
  <si>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</si>
  <si>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</si>
  <si>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</si>
  <si>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</si>
  <si>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</si>
  <si>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</si>
  <si>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</si>
  <si>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</si>
  <si>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</si>
  <si>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</si>
  <si>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</si>
  <si>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</si>
  <si>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</si>
  <si>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</si>
  <si>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</si>
  <si>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</si>
  <si>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</si>
  <si>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</si>
  <si>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</si>
  <si>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</si>
  <si>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</si>
  <si>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</si>
  <si>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</si>
  <si>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</si>
  <si>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</si>
  <si>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</si>
  <si>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</si>
  <si>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</si>
  <si>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</si>
  <si>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</si>
  <si>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</si>
  <si>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</si>
  <si>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</si>
  <si>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</si>
  <si>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</si>
  <si>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</si>
  <si>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</si>
  <si>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</si>
  <si>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</si>
  <si>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</si>
  <si>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</si>
  <si>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</si>
  <si>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</si>
  <si>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</si>
  <si>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</si>
  <si>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</si>
  <si>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</si>
  <si>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</si>
  <si>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</si>
  <si>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</si>
  <si>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</si>
  <si>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</si>
  <si>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</si>
  <si>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</si>
  <si>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</si>
  <si>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</si>
  <si>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</si>
  <si>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</si>
  <si>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</si>
  <si>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</si>
  <si>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</si>
  <si>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</si>
  <si>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</si>
  <si>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</si>
  <si>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</si>
  <si>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</si>
  <si>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</si>
  <si>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</si>
  <si>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</si>
  <si>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</si>
  <si>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</si>
  <si>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</si>
  <si>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</si>
  <si>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</si>
  <si>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</si>
  <si>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</si>
  <si>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</si>
  <si>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</si>
  <si>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</si>
  <si>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</si>
  <si>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</si>
  <si>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</si>
  <si>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</si>
  <si>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</si>
  <si>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</si>
  <si>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</si>
  <si>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</si>
  <si>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</si>
  <si>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</si>
  <si>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</si>
  <si>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</si>
  <si>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</si>
  <si>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</si>
  <si>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</si>
  <si>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</si>
  <si>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</si>
  <si>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</si>
  <si>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</si>
  <si>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</si>
  <si>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</si>
  <si>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</si>
  <si>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</si>
  <si>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</si>
  <si>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</si>
  <si>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</si>
  <si>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</si>
  <si>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</si>
  <si>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</si>
  <si>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</si>
  <si>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</si>
  <si>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</si>
  <si>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</si>
  <si>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</si>
  <si>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</si>
  <si>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</si>
  <si>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</si>
  <si>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</si>
  <si>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</si>
  <si>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</si>
  <si>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</si>
  <si>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</si>
  <si>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</si>
  <si>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</si>
  <si>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</si>
  <si>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</si>
  <si>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</si>
  <si>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</si>
  <si>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</si>
  <si>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</si>
  <si>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</si>
  <si>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</si>
  <si>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</si>
  <si>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</si>
  <si>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</si>
  <si>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</si>
  <si>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</si>
  <si>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</si>
  <si>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</si>
  <si>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</si>
  <si>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</si>
  <si>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</si>
  <si>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</si>
  <si>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</si>
  <si>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</si>
  <si>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</si>
  <si>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</si>
  <si>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</si>
  <si>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</si>
  <si>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</si>
  <si>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</si>
  <si>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</si>
  <si>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</si>
  <si>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</si>
  <si>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</si>
  <si>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</si>
  <si>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</si>
  <si>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</si>
  <si>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</si>
  <si>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</si>
  <si>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</si>
  <si>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</si>
  <si>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</si>
  <si>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</si>
  <si>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</si>
  <si>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</si>
  <si>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</si>
  <si>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</si>
  <si>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</si>
  <si>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</si>
  <si>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</si>
  <si>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</si>
  <si>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</si>
  <si>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</si>
  <si>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</si>
  <si>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</si>
  <si>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</si>
  <si>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</si>
  <si>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</si>
  <si>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</si>
  <si>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</si>
  <si>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</si>
  <si>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</si>
  <si>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</si>
  <si>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</si>
  <si>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</si>
  <si>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</si>
  <si>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</si>
  <si>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</si>
  <si>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</si>
  <si>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</si>
  <si>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</si>
  <si>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</si>
  <si>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</si>
  <si>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</si>
  <si>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</si>
  <si>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</si>
  <si>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</si>
  <si>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</si>
  <si>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</si>
  <si>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</si>
  <si>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</si>
  <si>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</si>
  <si>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</si>
  <si>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</si>
  <si>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</si>
  <si>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</si>
  <si>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</si>
  <si>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</si>
  <si>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</si>
  <si>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</si>
  <si>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</si>
  <si>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</si>
  <si>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</si>
  <si>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</si>
  <si>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</si>
  <si>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</si>
  <si>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</si>
  <si>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</si>
  <si>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</si>
  <si>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</si>
  <si>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</si>
  <si>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</si>
  <si>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</si>
  <si>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</si>
  <si>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</si>
  <si>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</si>
  <si>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</si>
  <si>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</si>
  <si>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</si>
  <si>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</si>
  <si>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</si>
  <si>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</si>
  <si>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</si>
  <si>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</si>
  <si>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</si>
  <si>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</si>
  <si>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</si>
  <si>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</si>
  <si>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</si>
  <si>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</si>
  <si>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</si>
  <si>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</si>
  <si>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</si>
  <si>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</si>
  <si>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</si>
  <si>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</si>
  <si>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</si>
  <si>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</si>
  <si>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</si>
  <si>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</si>
  <si>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</si>
  <si>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</si>
  <si>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</si>
  <si>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</si>
  <si>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</si>
  <si>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</si>
  <si>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</si>
  <si>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</si>
  <si>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</si>
  <si>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</si>
  <si>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</si>
  <si>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</si>
  <si>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</si>
  <si>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</si>
  <si>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</si>
  <si>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</si>
  <si>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</si>
  <si>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</si>
  <si>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</si>
  <si>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</si>
  <si>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</si>
  <si>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</si>
  <si>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</si>
  <si>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</si>
  <si>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</si>
  <si>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</si>
  <si>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</si>
  <si>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</si>
  <si>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</si>
  <si>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</si>
  <si>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</si>
  <si>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</si>
  <si>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</si>
  <si>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</si>
  <si>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</si>
  <si>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</si>
  <si>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</si>
  <si>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</si>
  <si>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</si>
  <si>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</si>
  <si>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</si>
  <si>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</si>
  <si>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</si>
  <si>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</si>
  <si>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</si>
  <si>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</si>
  <si>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</si>
  <si>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</si>
  <si>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</si>
  <si>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</si>
  <si>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</si>
  <si>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</si>
  <si>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</si>
  <si>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</si>
  <si>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</si>
  <si>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</si>
  <si>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</si>
  <si>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</si>
  <si>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</si>
  <si>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</si>
  <si>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</si>
  <si>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</si>
  <si>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</si>
  <si>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</si>
  <si>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</si>
  <si>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</si>
  <si>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</si>
  <si>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</si>
  <si>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</si>
  <si>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</si>
  <si>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</si>
  <si>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</si>
  <si>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</si>
  <si>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</si>
  <si>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</si>
  <si>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</si>
  <si>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</si>
  <si>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</si>
  <si>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</si>
  <si>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</si>
  <si>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</si>
  <si>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</si>
  <si>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</si>
  <si>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</si>
  <si>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</si>
  <si>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</si>
  <si>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</si>
  <si>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</si>
  <si>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</si>
  <si>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</si>
  <si>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</si>
  <si>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</si>
  <si>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</si>
  <si>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</si>
  <si>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</si>
  <si>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</si>
  <si>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</si>
  <si>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</si>
  <si>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</si>
  <si>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</si>
  <si>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</si>
  <si>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</si>
  <si>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</si>
  <si>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</si>
  <si>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</si>
  <si>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</si>
  <si>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</si>
  <si>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</si>
  <si>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</si>
  <si>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</si>
  <si>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</si>
  <si>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</si>
  <si>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</si>
  <si>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</si>
  <si>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</si>
  <si>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</si>
  <si>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</si>
  <si>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</si>
  <si>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</si>
  <si>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</si>
  <si>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</si>
  <si>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</si>
  <si>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</si>
  <si>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</si>
  <si>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</si>
  <si>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</si>
  <si>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</si>
  <si>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</si>
  <si>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</si>
  <si>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</si>
  <si>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</si>
  <si>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</si>
  <si>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</si>
  <si>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</si>
  <si>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</si>
  <si>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</si>
  <si>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</si>
  <si>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</si>
  <si>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</si>
  <si>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</si>
  <si>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</si>
  <si>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</si>
  <si>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</si>
  <si>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</si>
  <si>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</si>
  <si>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</si>
  <si>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</si>
  <si>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</si>
  <si>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</si>
  <si>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</si>
  <si>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</si>
  <si>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</si>
  <si>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</si>
  <si>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</si>
  <si>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</si>
  <si>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</si>
  <si>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</si>
  <si>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</si>
  <si>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</si>
  <si>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</si>
  <si>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</si>
  <si>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</si>
  <si>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</si>
  <si>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</si>
  <si>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</si>
  <si>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</si>
  <si>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</si>
  <si>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</si>
  <si>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</si>
  <si>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</si>
  <si>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</si>
  <si>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</si>
  <si>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</si>
  <si>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</si>
  <si>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</si>
  <si>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</si>
  <si>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</si>
  <si>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</si>
  <si>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</si>
  <si>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</si>
  <si>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</si>
  <si>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</si>
  <si>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</si>
  <si>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</si>
  <si>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</si>
  <si>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</si>
  <si>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</si>
  <si>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</si>
  <si>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</si>
  <si>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</si>
  <si>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</si>
  <si>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</si>
  <si>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</si>
  <si>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</si>
  <si>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</si>
  <si>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</si>
  <si>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</si>
  <si>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</si>
  <si>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</si>
  <si>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</si>
  <si>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</si>
  <si>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</si>
  <si>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</si>
  <si>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</si>
  <si>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</si>
  <si>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</si>
  <si>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</si>
  <si>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</si>
  <si>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</si>
  <si>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</si>
  <si>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</si>
  <si>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</si>
  <si>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</si>
  <si>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</si>
  <si>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</si>
  <si>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</si>
  <si>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</si>
  <si>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</si>
  <si>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</si>
  <si>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</si>
  <si>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</si>
  <si>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</si>
  <si>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</si>
  <si>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</si>
  <si>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</si>
  <si>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</si>
  <si>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</si>
  <si>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</si>
  <si>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</si>
  <si>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</si>
  <si>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</si>
  <si>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</si>
  <si>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</si>
  <si>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</si>
  <si>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</si>
  <si>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</si>
  <si>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</si>
  <si>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</si>
  <si>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</si>
  <si>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</si>
  <si>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</si>
  <si>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</si>
  <si>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</si>
  <si>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</si>
  <si>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</si>
  <si>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</si>
  <si>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</si>
  <si>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</si>
  <si>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</si>
  <si>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</si>
  <si>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</si>
  <si>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</si>
  <si>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</si>
  <si>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</si>
  <si>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</si>
  <si>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</si>
  <si>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</si>
  <si>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</si>
  <si>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</si>
  <si>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</si>
  <si>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</si>
  <si>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</si>
  <si>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</si>
  <si>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</si>
  <si>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</si>
  <si>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</si>
  <si>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</si>
  <si>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</si>
  <si>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</si>
  <si>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</si>
  <si>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</si>
  <si>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</si>
  <si>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</si>
  <si>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</si>
  <si>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</si>
  <si>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</si>
  <si>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</si>
  <si>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</si>
  <si>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</si>
  <si>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</si>
  <si>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</si>
  <si>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</si>
  <si>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</si>
  <si>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</si>
  <si>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</si>
  <si>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</si>
  <si>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</si>
  <si>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</si>
  <si>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</si>
  <si>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</si>
  <si>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</si>
  <si>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</si>
  <si>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</si>
  <si>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</si>
  <si>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</si>
  <si>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</si>
  <si>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</si>
  <si>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</si>
  <si>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</si>
  <si>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</si>
  <si>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</si>
  <si>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</si>
  <si>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</si>
  <si>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</si>
  <si>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</si>
  <si>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</si>
  <si>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</si>
  <si>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</si>
  <si>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</si>
  <si>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</si>
  <si>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</si>
  <si>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</si>
  <si>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</si>
  <si>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</si>
  <si>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</si>
  <si>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</si>
  <si>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</si>
  <si>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</si>
  <si>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</si>
  <si>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</si>
  <si>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</si>
  <si>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</si>
  <si>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</si>
  <si>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</si>
  <si>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</si>
  <si>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</si>
  <si>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</si>
  <si>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</si>
  <si>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</si>
  <si>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</si>
  <si>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</si>
  <si>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</si>
  <si>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</si>
  <si>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</si>
  <si>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</si>
  <si>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</si>
  <si>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</si>
  <si>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</si>
  <si>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</si>
  <si>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</si>
  <si>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</si>
  <si>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</si>
  <si>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</si>
  <si>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</si>
  <si>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</si>
  <si>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</si>
  <si>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</si>
  <si>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</si>
  <si>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</si>
  <si>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</si>
  <si>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</si>
  <si>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</si>
  <si>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</si>
  <si>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</si>
  <si>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</si>
  <si>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</si>
  <si>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</si>
  <si>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</si>
  <si>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</si>
  <si>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</si>
  <si>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</si>
  <si>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</si>
  <si>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</si>
  <si>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</si>
  <si>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</si>
  <si>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</si>
  <si>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</si>
  <si>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</si>
  <si>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</si>
  <si>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</si>
  <si>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</si>
  <si>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</si>
  <si>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</si>
  <si>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</si>
  <si>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</si>
  <si>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</si>
  <si>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</si>
  <si>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</si>
  <si>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</si>
  <si>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</si>
  <si>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</si>
  <si>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</si>
  <si>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</si>
  <si>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</si>
  <si>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</si>
  <si>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</si>
  <si>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</si>
  <si>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</si>
  <si>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</si>
  <si>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</si>
  <si>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</si>
  <si>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</si>
  <si>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</si>
  <si>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</si>
  <si>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</si>
  <si>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</si>
  <si>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</si>
  <si>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</si>
  <si>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</si>
  <si>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</si>
  <si>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</si>
  <si>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</si>
  <si>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</si>
  <si>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</si>
  <si>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</si>
  <si>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</si>
  <si>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</si>
  <si>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</si>
  <si>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</si>
  <si>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</si>
  <si>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</si>
  <si>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</si>
  <si>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</si>
  <si>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</si>
  <si>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</si>
  <si>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</si>
  <si>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</si>
  <si>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</si>
  <si>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</si>
  <si>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</si>
  <si>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</si>
  <si>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</si>
  <si>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</si>
  <si>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</si>
  <si>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</si>
  <si>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</si>
  <si>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</si>
  <si>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</si>
  <si>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</si>
  <si>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</si>
  <si>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</si>
  <si>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</si>
  <si>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</si>
  <si>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</si>
  <si>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</si>
  <si>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</si>
  <si>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</si>
  <si>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</si>
  <si>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</si>
  <si>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</si>
  <si>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</si>
  <si>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</si>
  <si>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</si>
  <si>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</si>
  <si>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</si>
  <si>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</si>
  <si>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</si>
  <si>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</si>
  <si>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</si>
  <si>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</si>
  <si>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</si>
  <si>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</si>
  <si>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</si>
  <si>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</si>
  <si>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</si>
  <si>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</si>
  <si>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</si>
  <si>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</si>
  <si>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</si>
  <si>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</si>
  <si>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</si>
  <si>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</si>
  <si>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</si>
  <si>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</si>
  <si>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</si>
  <si>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</si>
  <si>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</si>
  <si>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</si>
  <si>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</si>
  <si>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</si>
  <si>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</si>
  <si>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</si>
  <si>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</si>
  <si>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</si>
  <si>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</si>
  <si>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</si>
  <si>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</si>
  <si>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</si>
  <si>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</si>
  <si>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</si>
  <si>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</si>
  <si>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</si>
  <si>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</si>
  <si>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</si>
  <si>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</si>
  <si>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</si>
  <si>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</si>
  <si>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</si>
  <si>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</si>
  <si>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</si>
  <si>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</si>
  <si>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</si>
  <si>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</si>
  <si>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</si>
  <si>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</si>
  <si>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</si>
  <si>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</si>
  <si>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</si>
  <si>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</si>
  <si>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</si>
  <si>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</si>
  <si>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</si>
  <si>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</si>
  <si>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</si>
  <si>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</si>
  <si>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</si>
  <si>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</si>
  <si>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</si>
  <si>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</si>
  <si>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</si>
  <si>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</si>
  <si>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</si>
  <si>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</si>
  <si>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</si>
  <si>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</si>
  <si>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</si>
  <si>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</si>
  <si>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</si>
  <si>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</si>
  <si>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</si>
  <si>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</si>
  <si>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</si>
  <si>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</si>
  <si>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</si>
  <si>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</si>
  <si>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</si>
  <si>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</si>
  <si>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</si>
  <si>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</si>
  <si>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</si>
  <si>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</si>
  <si>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</si>
  <si>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</si>
  <si>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</si>
  <si>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</si>
  <si>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</si>
  <si>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</si>
  <si>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</si>
  <si>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</si>
  <si>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</si>
  <si>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</si>
  <si>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</si>
  <si>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</si>
  <si>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</si>
  <si>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</si>
  <si>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</si>
  <si>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</si>
  <si>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</si>
  <si>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</si>
  <si>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</si>
  <si>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</si>
  <si>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</si>
  <si>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</si>
  <si>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</si>
  <si>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</si>
  <si>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</si>
  <si>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</si>
  <si>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</si>
  <si>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</si>
  <si>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</si>
  <si>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</si>
  <si>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</si>
  <si>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</si>
  <si>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</si>
  <si>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</si>
  <si>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</si>
  <si>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</si>
  <si>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</si>
  <si>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</si>
  <si>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</si>
  <si>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</si>
  <si>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</si>
  <si>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</si>
  <si>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</si>
  <si>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</si>
  <si>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</si>
  <si>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</si>
  <si>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</si>
  <si>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</si>
  <si>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</si>
  <si>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</si>
  <si>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</si>
  <si>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</si>
  <si>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</si>
  <si>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</si>
  <si>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</si>
  <si>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</si>
  <si>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</si>
  <si>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</si>
  <si>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</si>
  <si>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</si>
  <si>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</si>
  <si>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</si>
  <si>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</si>
  <si>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</si>
  <si>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</si>
  <si>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</si>
  <si>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</si>
  <si>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</si>
  <si>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</si>
  <si>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</si>
  <si>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</si>
  <si>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</si>
  <si>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</si>
  <si>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</si>
  <si>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</si>
  <si>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</si>
  <si>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</si>
  <si>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</si>
  <si>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</si>
  <si>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</si>
  <si>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</si>
  <si>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</si>
  <si>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</si>
  <si>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</si>
  <si>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</si>
  <si>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</si>
  <si>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</si>
  <si>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</si>
  <si>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</si>
  <si>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</si>
  <si>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</si>
  <si>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</si>
  <si>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</si>
  <si>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</si>
  <si>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</si>
  <si>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</si>
  <si>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</si>
  <si>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</si>
  <si>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</si>
  <si>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</si>
  <si>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</si>
  <si>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</si>
  <si>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</si>
  <si>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</si>
  <si>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</si>
  <si>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</si>
  <si>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</si>
  <si>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</si>
  <si>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</si>
  <si>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</si>
  <si>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</si>
  <si>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</si>
  <si>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</si>
  <si>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</si>
  <si>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</si>
  <si>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</si>
  <si>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</si>
  <si>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</si>
  <si>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</si>
  <si>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</si>
  <si>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</si>
  <si>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</si>
  <si>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</si>
  <si>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</si>
  <si>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</si>
  <si>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</si>
  <si>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</si>
  <si>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</si>
  <si>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</si>
  <si>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</si>
  <si>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</si>
  <si>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</si>
  <si>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</si>
  <si>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</si>
  <si>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</si>
  <si>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</si>
  <si>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</si>
  <si>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</si>
  <si>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</si>
  <si>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</si>
  <si>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</si>
  <si>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</si>
  <si>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</si>
  <si>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</si>
  <si>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</si>
  <si>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</si>
  <si>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</si>
  <si>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</si>
  <si>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</si>
  <si>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</si>
  <si>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</si>
  <si>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</si>
  <si>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</si>
  <si>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</si>
  <si>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</si>
  <si>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</si>
  <si>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</si>
  <si>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</si>
  <si>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</si>
  <si>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</si>
  <si>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</si>
  <si>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</si>
  <si>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</si>
  <si>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</si>
  <si>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</si>
  <si>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</si>
  <si>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</si>
  <si>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</si>
  <si>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</si>
  <si>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</si>
  <si>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</si>
  <si>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</si>
  <si>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</si>
  <si>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</si>
  <si>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</si>
  <si>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</si>
  <si>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</si>
  <si>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</si>
  <si>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</si>
  <si>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</si>
  <si>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</si>
  <si>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</si>
  <si>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</si>
  <si>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</si>
  <si>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</si>
  <si>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</si>
  <si>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</si>
  <si>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</si>
  <si>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</si>
  <si>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</si>
  <si>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</si>
  <si>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</si>
  <si>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</si>
  <si>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</si>
  <si>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</si>
  <si>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</si>
  <si>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</si>
  <si>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</si>
  <si>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</si>
  <si>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</si>
  <si>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</si>
  <si>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</si>
  <si>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</si>
  <si>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</si>
  <si>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</si>
  <si>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</si>
  <si>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</si>
  <si>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</si>
  <si>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</si>
  <si>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</si>
  <si>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</si>
  <si>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</si>
  <si>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</si>
  <si>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</si>
  <si>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</si>
  <si>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</si>
  <si>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</si>
  <si>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</si>
  <si>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</si>
  <si>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</si>
  <si>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</si>
  <si>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</si>
  <si>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</si>
  <si>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</si>
  <si>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</si>
  <si>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</si>
  <si>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</si>
  <si>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</si>
  <si>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</si>
  <si>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</si>
  <si>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</si>
  <si>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</si>
  <si>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</si>
  <si>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</si>
  <si>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</si>
  <si>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</si>
  <si>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</si>
  <si>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</si>
  <si>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</si>
  <si>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</si>
  <si>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</si>
  <si>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</si>
  <si>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</si>
  <si>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</si>
  <si>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</si>
  <si>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</si>
  <si>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</si>
  <si>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</si>
  <si>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</si>
  <si>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</si>
  <si>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</si>
  <si>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</si>
  <si>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</si>
  <si>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</si>
  <si>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</si>
  <si>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</si>
  <si>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</si>
  <si>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</si>
  <si>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</si>
  <si>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</si>
  <si>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</si>
  <si>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</si>
  <si>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</si>
  <si>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</si>
  <si>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</si>
  <si>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</si>
  <si>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</si>
  <si>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</si>
  <si>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</si>
  <si>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</si>
  <si>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</si>
  <si>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</si>
  <si>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</si>
  <si>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</si>
  <si>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</si>
  <si>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</si>
  <si>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</si>
  <si>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</si>
  <si>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</si>
  <si>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</si>
  <si>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</si>
  <si>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</si>
  <si>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</si>
  <si>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</si>
  <si>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</si>
  <si>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</si>
  <si>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</si>
  <si>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</si>
  <si>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</si>
  <si>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</si>
  <si>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</si>
  <si>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</si>
  <si>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</si>
  <si>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</si>
  <si>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</si>
  <si>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</si>
  <si>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</si>
  <si>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</si>
  <si>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</si>
  <si>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</si>
  <si>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</si>
  <si>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</si>
  <si>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</si>
  <si>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</si>
  <si>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</si>
  <si>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</si>
  <si>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</si>
  <si>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</si>
  <si>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</si>
  <si>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</si>
  <si>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</si>
  <si>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</si>
  <si>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</si>
  <si>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</si>
  <si>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</si>
  <si>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</si>
  <si>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</si>
  <si>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</si>
  <si>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</si>
  <si>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</si>
  <si>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</si>
  <si>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</si>
  <si>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</si>
  <si>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</si>
  <si>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</si>
  <si>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</si>
  <si>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</si>
  <si>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</si>
  <si>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</si>
  <si>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</si>
  <si>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</si>
  <si>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</si>
  <si>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</si>
  <si>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</si>
  <si>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</si>
  <si>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</si>
  <si>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</si>
  <si>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</si>
  <si>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</si>
  <si>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</si>
  <si>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</si>
  <si>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</si>
  <si>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</si>
  <si>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</si>
  <si>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</si>
  <si>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</si>
  <si>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</si>
  <si>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</si>
  <si>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</si>
  <si>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</si>
  <si>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</si>
  <si>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</si>
  <si>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</si>
  <si>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</si>
  <si>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</si>
  <si>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</si>
  <si>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</si>
  <si>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</si>
  <si>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</si>
  <si>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</si>
  <si>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</si>
  <si>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</si>
  <si>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</si>
  <si>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</si>
  <si>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</si>
  <si>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</si>
  <si>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</si>
  <si>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</si>
  <si>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</si>
  <si>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</si>
  <si>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</si>
  <si>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</si>
  <si>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</si>
  <si>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</si>
  <si>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</si>
  <si>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</si>
  <si>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</si>
  <si>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</si>
  <si>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</si>
  <si>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</si>
  <si>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</si>
  <si>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</si>
  <si>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</si>
  <si>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</si>
  <si>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</si>
  <si>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</si>
  <si>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</si>
  <si>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</si>
  <si>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</si>
  <si>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</si>
  <si>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</si>
  <si>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</si>
  <si>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</si>
  <si>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</si>
  <si>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</si>
  <si>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</si>
  <si>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</si>
  <si>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</si>
  <si>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</si>
  <si>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</si>
  <si>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</si>
  <si>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</si>
  <si>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</si>
  <si>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</si>
  <si>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</si>
  <si>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</si>
  <si>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</si>
  <si>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</si>
  <si>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</si>
  <si>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</si>
  <si>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</si>
  <si>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</si>
  <si>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</si>
  <si>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</si>
  <si>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</si>
  <si>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</si>
  <si>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</si>
  <si>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</si>
  <si>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</si>
  <si>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</si>
  <si>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</si>
  <si>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</si>
  <si>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</si>
  <si>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</si>
  <si>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</si>
  <si>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</si>
  <si>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</si>
  <si>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</si>
  <si>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</si>
  <si>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</si>
  <si>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</si>
  <si>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</si>
  <si>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</si>
  <si>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</si>
  <si>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</si>
  <si>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</si>
  <si>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</si>
  <si>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</si>
  <si>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</si>
  <si>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</si>
  <si>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</si>
  <si>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</si>
  <si>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</si>
  <si>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</si>
  <si>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</si>
  <si>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</si>
  <si>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</si>
  <si>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</si>
  <si>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</si>
  <si>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</si>
  <si>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</si>
  <si>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</si>
  <si>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</si>
  <si>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</si>
  <si>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</si>
  <si>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</si>
  <si>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</si>
  <si>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</si>
  <si>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</si>
  <si>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</si>
  <si>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</si>
  <si>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</si>
  <si>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</si>
  <si>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</si>
  <si>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</si>
  <si>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</si>
  <si>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</si>
  <si>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</si>
  <si>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</si>
  <si>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</si>
  <si>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</si>
  <si>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</si>
  <si>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</si>
  <si>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</si>
  <si>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</si>
  <si>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</si>
  <si>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</si>
  <si>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</si>
  <si>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</si>
  <si>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</si>
  <si>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</si>
  <si>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</si>
  <si>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</si>
  <si>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</si>
  <si>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</si>
  <si>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</si>
  <si>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</si>
  <si>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</si>
  <si>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</si>
  <si>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</si>
  <si>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</si>
  <si>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</si>
  <si>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</si>
  <si>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</si>
  <si>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</si>
  <si>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</si>
  <si>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</si>
  <si>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</si>
  <si>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</si>
  <si>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</si>
  <si>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</si>
  <si>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</si>
  <si>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</si>
  <si>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</si>
  <si>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</si>
  <si>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</si>
  <si>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</si>
  <si>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</si>
  <si>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</si>
  <si>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</si>
  <si>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</si>
  <si>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</si>
  <si>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</si>
  <si>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</si>
  <si>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</si>
  <si>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</si>
  <si>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</si>
  <si>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</si>
  <si>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</si>
  <si>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</si>
  <si>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</si>
  <si>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</si>
  <si>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</si>
  <si>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</si>
  <si>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</si>
  <si>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</si>
  <si>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</si>
  <si>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</si>
  <si>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</si>
  <si>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</si>
  <si>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</si>
  <si>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</si>
  <si>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</si>
  <si>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</si>
  <si>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</si>
  <si>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</si>
  <si>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</si>
  <si>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</si>
  <si>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</si>
  <si>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</si>
  <si>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</si>
  <si>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</si>
  <si>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</si>
  <si>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</si>
  <si>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</si>
  <si>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</si>
  <si>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</si>
  <si>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</si>
  <si>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</si>
  <si>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</si>
  <si>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</si>
  <si>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</si>
  <si>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</si>
  <si>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</si>
  <si>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</si>
  <si>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</si>
  <si>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</si>
  <si>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</si>
  <si>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</si>
  <si>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</si>
  <si>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</si>
  <si>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</si>
  <si>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</si>
  <si>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</si>
  <si>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</si>
  <si>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</si>
  <si>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</si>
  <si>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</si>
  <si>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</si>
  <si>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</si>
  <si>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</si>
  <si>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</si>
  <si>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</si>
  <si>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</si>
  <si>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</si>
  <si>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</si>
  <si>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</si>
  <si>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</si>
  <si>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</si>
  <si>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</si>
  <si>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</si>
  <si>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</si>
  <si>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</si>
  <si>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</si>
  <si>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</si>
  <si>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</si>
  <si>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</si>
  <si>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</si>
  <si>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</si>
  <si>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</si>
  <si>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</si>
  <si>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</si>
  <si>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</si>
  <si>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</si>
  <si>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</si>
  <si>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</si>
  <si>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</si>
  <si>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</si>
  <si>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</si>
  <si>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</si>
  <si>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</si>
  <si>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</si>
  <si>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</si>
  <si>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</si>
  <si>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</si>
  <si>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</si>
  <si>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</si>
  <si>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</si>
  <si>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</si>
  <si>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</si>
  <si>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</si>
  <si>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</si>
  <si>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</si>
  <si>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</si>
  <si>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</si>
  <si>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</si>
  <si>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</si>
  <si>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</si>
  <si>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</si>
  <si>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</si>
  <si>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</si>
  <si>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</si>
  <si>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</si>
  <si>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</si>
  <si>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</si>
  <si>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</si>
  <si>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</si>
  <si>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</si>
  <si>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</si>
  <si>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</si>
  <si>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</si>
  <si>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</si>
  <si>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</si>
  <si>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</si>
  <si>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</si>
  <si>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</si>
  <si>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</si>
  <si>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</si>
  <si>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</si>
  <si>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</si>
  <si>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</si>
  <si>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</si>
  <si>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</si>
  <si>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</si>
  <si>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</si>
  <si>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</si>
  <si>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</si>
  <si>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</si>
  <si>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</si>
  <si>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</si>
  <si>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</si>
  <si>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</si>
  <si>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</si>
  <si>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</si>
  <si>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</si>
  <si>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</si>
  <si>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</si>
  <si>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</si>
  <si>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</si>
  <si>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</si>
  <si>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</si>
  <si>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</si>
  <si>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</si>
  <si>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</si>
  <si>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</si>
  <si>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</si>
  <si>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</si>
  <si>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</si>
  <si>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</si>
  <si>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</si>
  <si>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</si>
  <si>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</si>
  <si>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</si>
  <si>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</si>
  <si>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</si>
  <si>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</si>
  <si>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</si>
  <si>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</si>
  <si>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</si>
  <si>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</si>
  <si>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</si>
  <si>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</si>
  <si>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</si>
  <si>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</si>
  <si>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</si>
  <si>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</si>
  <si>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</si>
  <si>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</si>
  <si>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</si>
  <si>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</si>
  <si>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</si>
  <si>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</si>
  <si>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</si>
  <si>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</si>
  <si>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</si>
  <si>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</si>
  <si>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</si>
  <si>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</si>
  <si>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</si>
  <si>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</si>
  <si>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</si>
  <si>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</si>
  <si>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</si>
  <si>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</si>
  <si>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</si>
  <si>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</si>
  <si>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</si>
  <si>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</si>
  <si>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</si>
  <si>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</si>
  <si>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</si>
  <si>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</si>
  <si>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</si>
  <si>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</si>
  <si>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</si>
  <si>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</si>
  <si>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</si>
  <si>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</si>
  <si>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</si>
  <si>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</si>
  <si>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</si>
  <si>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</si>
  <si>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</si>
  <si>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</si>
  <si>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</si>
  <si>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</si>
  <si>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</si>
  <si>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</si>
  <si>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</si>
  <si>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</si>
  <si>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</si>
  <si>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</si>
  <si>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</si>
  <si>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</si>
  <si>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</si>
  <si>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</si>
  <si>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</si>
  <si>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</si>
  <si>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</si>
  <si>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</si>
  <si>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</si>
  <si>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</si>
  <si>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</si>
  <si>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</si>
  <si>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</si>
  <si>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</si>
  <si>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</si>
  <si>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</si>
  <si>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</si>
  <si>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</si>
  <si>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</si>
  <si>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</si>
  <si>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</si>
  <si>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</si>
  <si>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</si>
  <si>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</si>
  <si>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</si>
  <si>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</si>
  <si>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</si>
  <si>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</si>
  <si>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</si>
  <si>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</si>
  <si>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</si>
  <si>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</si>
  <si>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</si>
  <si>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</si>
  <si>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</si>
  <si>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</si>
  <si>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</si>
  <si>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</si>
  <si>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</si>
  <si>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</si>
  <si>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</si>
  <si>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</si>
  <si>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</si>
  <si>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</si>
  <si>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</si>
  <si>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</si>
  <si>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</si>
  <si>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</si>
  <si>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</si>
  <si>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</si>
  <si>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</si>
  <si>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</si>
  <si>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</si>
  <si>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</si>
  <si>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</si>
  <si>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</si>
  <si>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</si>
  <si>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</si>
  <si>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</si>
  <si>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</si>
  <si>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</si>
  <si>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</si>
  <si>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</si>
  <si>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</si>
  <si>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</si>
  <si>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</si>
  <si>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</si>
  <si>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</si>
  <si>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</si>
  <si>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</si>
  <si>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</si>
  <si>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</si>
  <si>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</si>
  <si>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</si>
  <si>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</si>
  <si>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</si>
  <si>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</si>
  <si>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</si>
  <si>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</si>
  <si>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</si>
  <si>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</si>
  <si>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</si>
  <si>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</si>
  <si>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</si>
  <si>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</si>
  <si>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</si>
  <si>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</si>
  <si>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</si>
  <si>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</si>
  <si>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</si>
  <si>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</si>
  <si>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</si>
  <si>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</si>
  <si>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</si>
  <si>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</si>
  <si>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</si>
  <si>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</si>
  <si>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</si>
  <si>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</si>
  <si>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</si>
  <si>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</si>
  <si>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</si>
  <si>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</si>
  <si>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</si>
  <si>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</si>
  <si>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</si>
  <si>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</si>
  <si>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</si>
  <si>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</si>
  <si>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</si>
  <si>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</si>
  <si>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</si>
  <si>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</si>
  <si>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</si>
  <si>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</si>
  <si>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</si>
  <si>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</si>
  <si>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</si>
  <si>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</si>
  <si>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</si>
  <si>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</si>
  <si>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</si>
  <si>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</si>
  <si>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</si>
  <si>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</si>
  <si>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</si>
  <si>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</si>
  <si>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</si>
  <si>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</si>
  <si>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</si>
  <si>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</si>
  <si>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</si>
  <si>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</si>
  <si>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</si>
  <si>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</si>
  <si>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</si>
  <si>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</si>
  <si>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</si>
  <si>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</si>
  <si>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</si>
  <si>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</si>
  <si>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</si>
  <si>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</si>
  <si>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</si>
  <si>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</si>
  <si>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</si>
  <si>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</si>
  <si>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</si>
  <si>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</si>
  <si>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</si>
  <si>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</si>
  <si>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</si>
  <si>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</si>
  <si>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</si>
  <si>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</si>
  <si>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</si>
  <si>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</si>
  <si>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</si>
  <si>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</si>
  <si>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</si>
  <si>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</si>
  <si>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</si>
  <si>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</si>
  <si>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</si>
  <si>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</si>
  <si>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</si>
  <si>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</si>
  <si>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</si>
  <si>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</si>
  <si>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</si>
  <si>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</si>
  <si>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</si>
  <si>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</si>
  <si>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</si>
  <si>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</si>
  <si>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</si>
  <si>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</si>
  <si>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</si>
  <si>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</si>
  <si>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</si>
  <si>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</si>
  <si>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</si>
  <si>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</si>
  <si>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</si>
  <si>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</si>
  <si>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</si>
  <si>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</si>
  <si>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</si>
  <si>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</si>
  <si>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</si>
  <si>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</si>
  <si>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</si>
  <si>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</si>
  <si>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</si>
  <si>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</si>
  <si>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</si>
  <si>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</si>
  <si>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</si>
  <si>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</si>
  <si>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</si>
  <si>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</si>
  <si>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</si>
  <si>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</si>
  <si>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</si>
  <si>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</si>
  <si>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</si>
  <si>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</si>
  <si>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</si>
  <si>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</si>
  <si>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</si>
  <si>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</si>
  <si>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</si>
  <si>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</si>
  <si>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</si>
  <si>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</si>
  <si>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</si>
  <si>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</si>
  <si>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</si>
  <si>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</si>
  <si>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</si>
  <si>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</si>
  <si>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</si>
  <si>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</si>
  <si>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</si>
  <si>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</si>
  <si>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</si>
  <si>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</si>
  <si>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</si>
  <si>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</si>
  <si>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</si>
  <si>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</si>
  <si>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</si>
  <si>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</si>
  <si>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</si>
  <si>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</si>
  <si>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</si>
  <si>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</si>
  <si>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</si>
  <si>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</si>
  <si>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</si>
  <si>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</si>
  <si>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</si>
  <si>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</si>
  <si>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</si>
  <si>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</si>
  <si>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</si>
  <si>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</si>
  <si>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</si>
  <si>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</si>
  <si>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</si>
  <si>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</si>
  <si>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</si>
  <si>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</si>
  <si>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</si>
  <si>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</si>
  <si>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</si>
  <si>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</si>
  <si>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</si>
  <si>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</si>
  <si>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</si>
  <si>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</si>
  <si>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</si>
  <si>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</si>
  <si>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</si>
  <si>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</si>
  <si>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</si>
  <si>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</si>
  <si>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</si>
  <si>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</si>
  <si>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</si>
  <si>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</si>
  <si>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</si>
  <si>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</si>
  <si>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</si>
  <si>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</si>
  <si>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</si>
  <si>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</si>
  <si>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</si>
  <si>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</si>
  <si>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</si>
  <si>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</si>
  <si>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</si>
  <si>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</si>
  <si>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</si>
  <si>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</si>
  <si>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</si>
  <si>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</si>
  <si>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</si>
  <si>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</si>
  <si>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</si>
  <si>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</si>
  <si>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</si>
  <si>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</si>
  <si>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</si>
  <si>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</si>
  <si>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</si>
  <si>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</si>
  <si>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</si>
  <si>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</si>
  <si>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</si>
  <si>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</si>
  <si>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</si>
  <si>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</si>
  <si>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</si>
  <si>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</si>
  <si>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</si>
  <si>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</si>
  <si>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</si>
  <si>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</si>
  <si>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</si>
  <si>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</si>
  <si>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</si>
  <si>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</si>
  <si>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</si>
  <si>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</si>
  <si>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</si>
  <si>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</si>
  <si>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</si>
  <si>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</si>
  <si>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</si>
  <si>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</si>
  <si>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</si>
  <si>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</si>
  <si>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</si>
  <si>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</si>
  <si>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</si>
  <si>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</si>
  <si>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</si>
  <si>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</si>
  <si>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</si>
  <si>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</si>
  <si>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</si>
  <si>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</si>
  <si>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</si>
  <si>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</si>
  <si>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</si>
  <si>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</si>
  <si>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</si>
  <si>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</si>
  <si>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</si>
  <si>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</si>
  <si>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</si>
  <si>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</si>
  <si>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</si>
  <si>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</si>
  <si>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</si>
  <si>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</si>
  <si>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</si>
  <si>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</si>
  <si>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</si>
  <si>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</si>
  <si>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</si>
  <si>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</si>
  <si>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</si>
  <si>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</si>
  <si>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</si>
  <si>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</si>
  <si>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</si>
  <si>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</si>
  <si>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</si>
  <si>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</si>
  <si>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</si>
  <si>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</si>
  <si>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</si>
  <si>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</si>
  <si>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</si>
  <si>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</si>
  <si>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</si>
  <si>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</si>
  <si>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</si>
  <si>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</si>
  <si>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</si>
  <si>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</si>
  <si>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</si>
  <si>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</si>
  <si>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</si>
  <si>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</si>
  <si>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</si>
  <si>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</si>
  <si>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</si>
  <si>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</si>
  <si>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</si>
  <si>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</si>
  <si>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</si>
  <si>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</si>
  <si>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</si>
  <si>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</si>
  <si>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</si>
  <si>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</si>
  <si>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</si>
  <si>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</si>
  <si>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</si>
  <si>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</si>
  <si>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</si>
  <si>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</si>
  <si>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</si>
  <si>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</si>
  <si>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</si>
  <si>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</si>
  <si>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</si>
  <si>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</si>
  <si>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</si>
  <si>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</si>
  <si>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</si>
  <si>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</si>
  <si>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</si>
  <si>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</si>
  <si>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</si>
  <si>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</si>
  <si>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</si>
  <si>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</si>
  <si>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</si>
  <si>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</si>
  <si>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</si>
  <si>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</si>
  <si>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</si>
  <si>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</si>
  <si>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</si>
  <si>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</si>
  <si>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</si>
  <si>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</si>
  <si>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</si>
  <si>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</si>
  <si>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</si>
  <si>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</si>
  <si>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</si>
  <si>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</si>
  <si>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</si>
  <si>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</si>
  <si>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</si>
  <si>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</si>
  <si>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</si>
  <si>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</si>
  <si>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</si>
  <si>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</si>
  <si>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</si>
  <si>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</si>
  <si>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</si>
  <si>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</si>
  <si>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</si>
  <si>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</si>
  <si>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</si>
  <si>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</si>
  <si>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</si>
  <si>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</si>
  <si>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</si>
  <si>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</si>
  <si>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</si>
  <si>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</si>
  <si>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</si>
  <si>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</si>
  <si>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</si>
  <si>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</si>
  <si>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</si>
  <si>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</si>
  <si>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</si>
  <si>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</si>
  <si>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</si>
  <si>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</si>
  <si>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</si>
  <si>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</si>
  <si>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</si>
  <si>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</si>
  <si>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</si>
  <si>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</si>
  <si>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</si>
  <si>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</si>
  <si>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</si>
  <si>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</si>
  <si>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</si>
  <si>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</si>
  <si>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</si>
  <si>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</si>
  <si>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</si>
  <si>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</si>
  <si>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</si>
  <si>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</si>
  <si>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</si>
  <si>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</si>
  <si>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</si>
  <si>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</si>
  <si>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</si>
  <si>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</si>
  <si>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</si>
  <si>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</si>
  <si>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</si>
  <si>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</si>
  <si>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</si>
  <si>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</si>
  <si>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</si>
  <si>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</si>
  <si>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</si>
  <si>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</si>
  <si>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</si>
  <si>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</si>
  <si>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</si>
  <si>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</si>
  <si>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</si>
  <si>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</si>
  <si>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</si>
  <si>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</si>
  <si>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</si>
  <si>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</si>
  <si>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</si>
  <si>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</si>
  <si>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</si>
  <si>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</si>
  <si>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</si>
  <si>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</si>
  <si>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</si>
  <si>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</si>
  <si>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</si>
  <si>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</si>
  <si>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</si>
  <si>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</si>
  <si>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</si>
  <si>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</si>
  <si>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</si>
  <si>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</si>
  <si>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</si>
  <si>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</si>
  <si>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</si>
  <si>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</si>
  <si>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</si>
  <si>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</si>
  <si>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</si>
  <si>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</si>
  <si>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</si>
  <si>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</si>
  <si>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</si>
  <si>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</si>
  <si>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</si>
  <si>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</si>
  <si>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</si>
  <si>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</si>
  <si>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</si>
  <si>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</si>
  <si>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</si>
  <si>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</si>
  <si>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</si>
  <si>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</si>
  <si>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</si>
  <si>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</si>
  <si>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</si>
  <si>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</si>
  <si>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</si>
  <si>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</si>
  <si>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</si>
  <si>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</si>
  <si>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</si>
  <si>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</si>
  <si>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</si>
  <si>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</si>
  <si>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</si>
  <si>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</si>
  <si>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</si>
  <si>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</si>
  <si>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</si>
  <si>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</si>
  <si>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</si>
  <si>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</si>
  <si>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</si>
  <si>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</si>
  <si>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</si>
  <si>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</si>
  <si>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</si>
  <si>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</si>
  <si>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</si>
  <si>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</si>
  <si>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</si>
  <si>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</si>
  <si>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</si>
  <si>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</si>
  <si>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</si>
  <si>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</si>
  <si>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</si>
  <si>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</si>
  <si>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</si>
  <si>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</si>
  <si>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</si>
  <si>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</si>
  <si>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</si>
  <si>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</si>
  <si>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</si>
  <si>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</si>
  <si>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</si>
  <si>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</si>
  <si>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</si>
  <si>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</si>
  <si>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</si>
  <si>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</si>
  <si>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</si>
  <si>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</si>
  <si>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</si>
  <si>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</si>
  <si>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</si>
  <si>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</si>
  <si>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</si>
  <si>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</si>
  <si>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</si>
  <si>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</si>
  <si>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</si>
  <si>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</si>
  <si>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</si>
  <si>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</si>
  <si>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</si>
  <si>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</si>
  <si>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</si>
  <si>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</si>
  <si>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</si>
  <si>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</si>
  <si>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</si>
  <si>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</si>
  <si>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</si>
  <si>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</si>
  <si>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</si>
  <si>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</si>
  <si>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</si>
  <si>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</si>
  <si>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</si>
  <si>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</si>
  <si>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</si>
  <si>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</si>
  <si>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</si>
  <si>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</si>
  <si>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</si>
  <si>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</si>
  <si>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</si>
  <si>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</si>
  <si>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</si>
  <si>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</si>
  <si>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</si>
  <si>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</si>
  <si>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</si>
  <si>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</si>
  <si>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</si>
  <si>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</si>
  <si>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</si>
  <si>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</si>
  <si>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</si>
  <si>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</si>
  <si>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</si>
  <si>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</si>
  <si>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</si>
  <si>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</si>
  <si>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</si>
  <si>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</si>
  <si>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</si>
  <si>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</si>
  <si>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</si>
  <si>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</si>
  <si>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</si>
  <si>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</si>
  <si>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</si>
  <si>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</si>
  <si>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</si>
  <si>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</si>
  <si>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</si>
  <si>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</si>
  <si>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</si>
  <si>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</si>
  <si>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</si>
  <si>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</si>
  <si>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</si>
  <si>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</si>
  <si>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</si>
  <si>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</si>
  <si>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</si>
  <si>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</si>
  <si>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</si>
  <si>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</si>
  <si>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</si>
  <si>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</si>
  <si>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</si>
  <si>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</si>
  <si>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</si>
  <si>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</si>
  <si>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</si>
  <si>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</si>
  <si>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</si>
  <si>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</si>
  <si>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</si>
  <si>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</si>
  <si>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</si>
  <si>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</si>
  <si>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</si>
  <si>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</si>
  <si>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</si>
  <si>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</si>
  <si>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</si>
  <si>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</si>
  <si>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</si>
  <si>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</si>
  <si>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</si>
  <si>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</si>
  <si>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</si>
  <si>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</si>
  <si>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</si>
  <si>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</si>
  <si>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</si>
  <si>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</si>
  <si>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</si>
  <si>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</si>
  <si>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</si>
  <si>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</si>
  <si>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</si>
  <si>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</si>
  <si>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</si>
  <si>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</si>
  <si>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</si>
  <si>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</si>
  <si>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</si>
  <si>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</si>
  <si>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</si>
  <si>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</si>
  <si>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</si>
  <si>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</si>
  <si>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</si>
  <si>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</si>
  <si>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</si>
  <si>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</si>
  <si>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</si>
  <si>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</si>
  <si>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</si>
  <si>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</si>
  <si>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</si>
  <si>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</si>
  <si>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</si>
  <si>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</si>
  <si>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</si>
  <si>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</si>
  <si>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</si>
  <si>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</si>
  <si>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</si>
  <si>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</si>
  <si>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</si>
  <si>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</si>
  <si>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</si>
  <si>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</si>
  <si>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</si>
  <si>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</si>
  <si>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</si>
  <si>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</si>
  <si>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</si>
  <si>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</si>
  <si>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</si>
  <si>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</si>
  <si>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</si>
  <si>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</si>
  <si>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</si>
  <si>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</si>
  <si>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</si>
  <si>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</si>
  <si>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</si>
  <si>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</si>
  <si>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</si>
  <si>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</si>
  <si>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</si>
  <si>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</si>
  <si>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</si>
  <si>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</si>
  <si>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</si>
  <si>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</si>
  <si>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</si>
  <si>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</si>
  <si>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</si>
  <si>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</si>
  <si>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</si>
  <si>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</si>
  <si>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</si>
  <si>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</si>
  <si>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</si>
  <si>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</si>
  <si>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</si>
  <si>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</si>
  <si>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</si>
  <si>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</si>
  <si>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</si>
  <si>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</si>
  <si>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</si>
  <si>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</si>
  <si>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</si>
  <si>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</si>
  <si>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</si>
  <si>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</si>
  <si>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</si>
  <si>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</si>
  <si>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</si>
  <si>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</si>
  <si>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</si>
  <si>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</si>
  <si>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</si>
  <si>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</si>
  <si>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</si>
  <si>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</si>
  <si>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</si>
  <si>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</si>
  <si>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</si>
  <si>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</si>
  <si>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</si>
  <si>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</si>
  <si>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</si>
  <si>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</si>
  <si>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</si>
  <si>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</si>
  <si>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</si>
  <si>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</si>
  <si>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</si>
  <si>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</si>
  <si>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</si>
  <si>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</si>
  <si>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</si>
  <si>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</si>
  <si>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</si>
  <si>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</si>
  <si>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</si>
  <si>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</si>
  <si>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</si>
  <si>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</si>
  <si>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</si>
  <si>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</si>
  <si>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</si>
  <si>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</si>
  <si>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</si>
  <si>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</si>
  <si>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</si>
  <si>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</si>
  <si>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</si>
  <si>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</si>
  <si>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</si>
  <si>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</si>
  <si>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</si>
  <si>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</si>
  <si>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</si>
  <si>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</si>
  <si>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</si>
  <si>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</si>
  <si>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</si>
  <si>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</si>
  <si>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</si>
  <si>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</si>
  <si>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</si>
  <si>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</si>
  <si>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</si>
  <si>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</si>
  <si>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</si>
  <si>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</si>
  <si>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</si>
  <si>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</si>
  <si>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</si>
  <si>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</si>
  <si>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</si>
  <si>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</si>
  <si>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</si>
  <si>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</si>
  <si>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</si>
  <si>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</si>
  <si>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</si>
  <si>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</si>
  <si>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</si>
  <si>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</si>
  <si>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</si>
  <si>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</si>
  <si>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</si>
  <si>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</si>
  <si>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</si>
  <si>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</si>
  <si>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</si>
  <si>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</si>
  <si>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</si>
  <si>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</si>
  <si>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</si>
  <si>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</si>
  <si>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</si>
  <si>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</si>
  <si>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</si>
  <si>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</si>
  <si>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</si>
  <si>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</si>
  <si>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</si>
  <si>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</si>
  <si>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</si>
  <si>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</si>
  <si>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</si>
  <si>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</si>
  <si>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</si>
  <si>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</si>
  <si>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</si>
  <si>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</si>
  <si>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</si>
  <si>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</si>
  <si>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</si>
  <si>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</si>
  <si>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</si>
  <si>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</si>
  <si>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</si>
  <si>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</si>
  <si>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</si>
  <si>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</si>
  <si>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</si>
  <si>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</si>
  <si>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</si>
  <si>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</si>
  <si>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</si>
  <si>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</si>
  <si>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</si>
  <si>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</si>
  <si>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</si>
  <si>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</si>
  <si>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</si>
  <si>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</si>
  <si>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</si>
  <si>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</si>
  <si>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</si>
  <si>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</si>
  <si>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</si>
  <si>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</si>
  <si>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</si>
  <si>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</si>
  <si>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</si>
  <si>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</si>
  <si>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</si>
  <si>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</si>
  <si>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</si>
  <si>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</si>
  <si>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</si>
  <si>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</si>
  <si>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</si>
  <si>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</si>
  <si>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</si>
  <si>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</si>
  <si>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</si>
  <si>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</si>
  <si>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</si>
  <si>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</si>
  <si>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</si>
  <si>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</si>
  <si>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</si>
  <si>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</si>
  <si>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</si>
  <si>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</si>
  <si>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</si>
  <si>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</si>
  <si>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</si>
  <si>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</si>
  <si>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</si>
  <si>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</si>
  <si>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</si>
  <si>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</si>
  <si>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</si>
  <si>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</si>
  <si>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</si>
  <si>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</si>
  <si>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</si>
  <si>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</si>
  <si>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</si>
  <si>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</si>
  <si>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</si>
  <si>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</si>
  <si>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</si>
  <si>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</si>
  <si>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</si>
  <si>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</si>
  <si>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</si>
  <si>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</si>
  <si>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</si>
  <si>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</si>
  <si>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</si>
  <si>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</si>
  <si>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</si>
  <si>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</si>
  <si>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</si>
  <si>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</si>
  <si>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</si>
  <si>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</si>
  <si>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</si>
  <si>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</si>
  <si>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</si>
  <si>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</si>
  <si>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</si>
  <si>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</si>
  <si>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</si>
  <si>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</si>
  <si>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</si>
  <si>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</si>
  <si>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</si>
  <si>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</si>
  <si>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</si>
  <si>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</si>
  <si>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</si>
  <si>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</si>
  <si>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</si>
  <si>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</si>
  <si>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</si>
  <si>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</si>
  <si>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</si>
  <si>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</si>
  <si>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</si>
  <si>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</si>
  <si>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</si>
  <si>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</si>
  <si>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</si>
  <si>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</si>
  <si>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</si>
  <si>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</si>
  <si>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</si>
  <si>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</si>
  <si>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</si>
  <si>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</si>
  <si>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</si>
  <si>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</si>
  <si>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</si>
  <si>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</si>
  <si>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</si>
  <si>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</si>
  <si>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</si>
  <si>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</si>
  <si>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</si>
  <si>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</si>
  <si>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</si>
  <si>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</si>
  <si>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</si>
  <si>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</si>
  <si>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</si>
  <si>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</si>
  <si>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</si>
  <si>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</si>
  <si>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</si>
  <si>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</si>
  <si>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</si>
  <si>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</si>
  <si>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</si>
  <si>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</si>
  <si>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</si>
  <si>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</si>
  <si>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</si>
  <si>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</si>
  <si>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</si>
  <si>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</si>
  <si>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</si>
  <si>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</si>
  <si>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</si>
  <si>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</si>
  <si>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</si>
  <si>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</si>
  <si>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</si>
  <si>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</si>
  <si>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</si>
  <si>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</si>
  <si>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</si>
  <si>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</si>
  <si>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</si>
  <si>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</si>
  <si>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</si>
  <si>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</si>
  <si>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</si>
  <si>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</si>
  <si>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</si>
  <si>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</si>
  <si>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</si>
  <si>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</si>
  <si>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</si>
  <si>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</si>
  <si>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</si>
  <si>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</si>
  <si>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</si>
  <si>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</si>
  <si>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</si>
  <si>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</si>
  <si>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</si>
  <si>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</si>
  <si>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</si>
  <si>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</si>
  <si>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</si>
  <si>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</si>
  <si>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</si>
  <si>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</si>
  <si>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</si>
  <si>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</si>
  <si>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</si>
  <si>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</si>
  <si>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</si>
  <si>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</si>
  <si>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</si>
  <si>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</si>
  <si>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</si>
  <si>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</si>
  <si>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</si>
  <si>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</si>
  <si>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</si>
  <si>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</si>
  <si>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</si>
  <si>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</si>
  <si>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</si>
  <si>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</si>
  <si>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</si>
  <si>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</si>
  <si>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</si>
  <si>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</si>
  <si>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</si>
  <si>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</si>
  <si>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</si>
  <si>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</si>
  <si>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</si>
  <si>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</si>
  <si>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</si>
  <si>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</si>
  <si>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</si>
  <si>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</si>
  <si>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</si>
  <si>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</si>
  <si>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</si>
  <si>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</si>
  <si>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</si>
  <si>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</si>
  <si>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</si>
  <si>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</si>
  <si>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</si>
  <si>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</si>
  <si>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</si>
  <si>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</si>
  <si>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</si>
  <si>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</si>
  <si>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</si>
  <si>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</si>
  <si>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</si>
  <si>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</si>
  <si>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</si>
  <si>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</si>
  <si>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</si>
  <si>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</si>
  <si>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</si>
  <si>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</si>
  <si>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</si>
  <si>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</si>
  <si>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</si>
  <si>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</si>
  <si>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</si>
  <si>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</si>
  <si>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</si>
  <si>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</si>
  <si>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</si>
  <si>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</si>
  <si>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</si>
  <si>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</si>
  <si>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</si>
  <si>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</si>
  <si>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</si>
  <si>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</si>
  <si>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</si>
  <si>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</si>
  <si>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</si>
  <si>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</si>
  <si>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</si>
  <si>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</si>
  <si>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</si>
  <si>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</si>
  <si>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</si>
  <si>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</si>
  <si>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</si>
  <si>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</si>
  <si>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</si>
  <si>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</si>
  <si>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</si>
  <si>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</si>
  <si>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</si>
  <si>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</si>
  <si>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</si>
  <si>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</si>
  <si>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</si>
  <si>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</si>
  <si>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</si>
  <si>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</si>
  <si>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</si>
  <si>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</si>
  <si>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</si>
  <si>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</si>
  <si>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</si>
  <si>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</si>
  <si>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</si>
  <si>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</si>
  <si>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</si>
  <si>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</si>
  <si>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</si>
  <si>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</si>
  <si>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</si>
  <si>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</si>
  <si>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</si>
  <si>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</si>
  <si>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</si>
  <si>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</si>
  <si>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</si>
  <si>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</si>
  <si>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</si>
  <si>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</si>
  <si>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</si>
  <si>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</si>
  <si>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</si>
  <si>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</si>
  <si>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</si>
  <si>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</si>
  <si>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</si>
  <si>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</si>
  <si>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</si>
  <si>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</si>
  <si>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</si>
  <si>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</si>
  <si>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</si>
  <si>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</si>
  <si>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</si>
  <si>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</si>
  <si>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</si>
  <si>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</si>
  <si>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</si>
  <si>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</si>
  <si>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</si>
  <si>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</si>
  <si>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</si>
  <si>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</si>
  <si>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</si>
  <si>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</si>
  <si>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</si>
  <si>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</si>
  <si>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</si>
  <si>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</si>
  <si>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</si>
  <si>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</si>
  <si>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</si>
  <si>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</si>
  <si>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</si>
  <si>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</si>
  <si>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</si>
  <si>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</si>
  <si>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</si>
  <si>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</si>
  <si>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</si>
  <si>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</si>
  <si>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</si>
  <si>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</si>
  <si>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</si>
  <si>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</si>
  <si>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</si>
  <si>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</si>
  <si>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</si>
  <si>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</si>
  <si>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</si>
  <si>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</si>
  <si>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</si>
  <si>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</si>
  <si>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</si>
  <si>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</si>
  <si>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</si>
  <si>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</si>
  <si>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</si>
  <si>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</si>
  <si>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</si>
  <si>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</si>
  <si>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</si>
  <si>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</si>
  <si>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</si>
  <si>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</si>
  <si>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</si>
  <si>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</si>
  <si>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</si>
  <si>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</si>
  <si>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</si>
  <si>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</si>
  <si>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</si>
  <si>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</si>
  <si>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</si>
  <si>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</si>
  <si>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</si>
  <si>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</si>
  <si>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</si>
  <si>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</si>
  <si>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</si>
  <si>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</si>
  <si>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</si>
  <si>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</si>
  <si>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</si>
  <si>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</si>
  <si>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</si>
  <si>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</si>
  <si>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</si>
  <si>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</si>
  <si>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</si>
  <si>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</si>
  <si>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</si>
  <si>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</si>
  <si>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</si>
  <si>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</si>
  <si>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</si>
  <si>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</si>
  <si>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</si>
  <si>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</si>
  <si>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</si>
  <si>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</si>
  <si>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</si>
  <si>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</si>
  <si>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</si>
  <si>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</si>
  <si>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</si>
  <si>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</si>
  <si>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</si>
  <si>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</si>
  <si>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</si>
  <si>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</si>
  <si>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</si>
  <si>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</si>
  <si>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</si>
  <si>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</si>
  <si>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</si>
  <si>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</si>
  <si>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</si>
  <si>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</si>
  <si>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</si>
  <si>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</si>
  <si>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</si>
  <si>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</si>
  <si>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</si>
  <si>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</si>
  <si>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</si>
  <si>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</si>
  <si>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</si>
  <si>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</si>
  <si>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</si>
  <si>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</si>
  <si>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</si>
  <si>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</si>
  <si>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</si>
  <si>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</si>
  <si>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</si>
  <si>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</si>
  <si>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</si>
  <si>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</si>
  <si>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</si>
  <si>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</si>
  <si>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</si>
  <si>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</si>
  <si>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</si>
  <si>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</si>
  <si>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</si>
  <si>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</si>
  <si>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</si>
  <si>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</si>
  <si>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</si>
  <si>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</si>
  <si>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</si>
  <si>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</si>
  <si>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</si>
  <si>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</si>
  <si>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</si>
  <si>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</si>
  <si>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</si>
  <si>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</si>
  <si>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</si>
  <si>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</si>
  <si>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</si>
  <si>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</si>
  <si>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</si>
  <si>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</si>
  <si>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</si>
  <si>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</si>
  <si>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</si>
  <si>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</si>
  <si>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</si>
  <si>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</si>
  <si>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</si>
  <si>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</si>
  <si>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</si>
  <si>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</si>
  <si>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</si>
  <si>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</si>
  <si>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</si>
  <si>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</si>
  <si>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</si>
  <si>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</si>
  <si>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</si>
  <si>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</si>
  <si>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</si>
  <si>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</si>
  <si>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</si>
  <si>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</si>
  <si>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</si>
  <si>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</si>
  <si>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</si>
  <si>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</si>
  <si>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</si>
  <si>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</si>
  <si>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</si>
  <si>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</si>
  <si>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</si>
  <si>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</si>
  <si>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</si>
  <si>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</si>
  <si>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</si>
  <si>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</si>
  <si>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</si>
  <si>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</si>
  <si>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</si>
  <si>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</si>
  <si>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</si>
  <si>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</si>
  <si>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</si>
  <si>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</si>
  <si>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</si>
  <si>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</si>
  <si>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</si>
  <si>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</si>
  <si>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</si>
  <si>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</si>
  <si>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</si>
  <si>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</si>
  <si>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</si>
  <si>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</si>
  <si>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</si>
  <si>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</si>
  <si>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</si>
  <si>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</si>
  <si>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</si>
  <si>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</si>
  <si>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</si>
  <si>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</si>
  <si>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</si>
  <si>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</si>
  <si>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</si>
  <si>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</si>
  <si>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</si>
  <si>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</si>
  <si>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</si>
  <si>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</si>
  <si>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</si>
  <si>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</si>
  <si>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</si>
  <si>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</si>
  <si>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</si>
  <si>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</si>
  <si>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</si>
  <si>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</si>
  <si>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</si>
  <si>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</si>
  <si>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</si>
  <si>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</si>
  <si>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</si>
  <si>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</si>
  <si>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</si>
  <si>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</si>
  <si>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</si>
  <si>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</si>
  <si>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</si>
  <si>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</si>
  <si>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</si>
  <si>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</si>
  <si>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</si>
  <si>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</si>
  <si>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</si>
  <si>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</si>
  <si>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</si>
  <si>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</si>
  <si>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</si>
  <si>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</si>
  <si>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</si>
  <si>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</si>
  <si>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</si>
  <si>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</si>
  <si>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</si>
  <si>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</si>
  <si>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</si>
  <si>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</si>
  <si>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</si>
  <si>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</si>
  <si>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</si>
  <si>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</si>
  <si>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</si>
  <si>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</si>
  <si>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</si>
  <si>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</si>
  <si>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</si>
  <si>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</si>
  <si>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</si>
  <si>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</si>
  <si>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</si>
  <si>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</si>
  <si>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</si>
  <si>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</si>
  <si>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</si>
  <si>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</si>
  <si>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</si>
  <si>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</si>
  <si>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</si>
  <si>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</si>
  <si>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</si>
  <si>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</si>
  <si>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</si>
  <si>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</si>
  <si>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</si>
  <si>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</si>
  <si>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</si>
  <si>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</si>
  <si>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</si>
  <si>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</si>
  <si>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</si>
  <si>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</si>
  <si>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</si>
  <si>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</si>
  <si>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</si>
  <si>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</si>
  <si>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</si>
  <si>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</si>
  <si>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</si>
  <si>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</si>
  <si>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</si>
  <si>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</si>
  <si>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</si>
  <si>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</si>
  <si>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</si>
  <si>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</si>
  <si>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</si>
  <si>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</si>
  <si>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</si>
  <si>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</si>
  <si>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</si>
  <si>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</si>
  <si>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</si>
  <si>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</si>
  <si>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</si>
  <si>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</si>
  <si>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</si>
  <si>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</si>
  <si>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</si>
  <si>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</si>
  <si>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</si>
  <si>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</si>
  <si>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</si>
  <si>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</si>
  <si>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</si>
  <si>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</si>
  <si>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</si>
  <si>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</si>
  <si>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</si>
  <si>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</si>
  <si>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</si>
  <si>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</si>
  <si>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</si>
  <si>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</si>
  <si>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</si>
  <si>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</si>
  <si>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</si>
  <si>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</si>
  <si>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</si>
  <si>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</si>
  <si>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</si>
  <si>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</si>
  <si>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</si>
  <si>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</si>
  <si>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</si>
  <si>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</si>
  <si>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</si>
  <si>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</si>
  <si>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</si>
  <si>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</si>
  <si>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</si>
  <si>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</si>
  <si>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</si>
  <si>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</si>
  <si>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</si>
  <si>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</si>
  <si>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</si>
  <si>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</si>
  <si>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</si>
  <si>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</si>
  <si>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</si>
  <si>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</si>
  <si>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</si>
  <si>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</si>
  <si>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</si>
  <si>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</si>
  <si>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</si>
  <si>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</si>
  <si>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</si>
  <si>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</si>
  <si>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</si>
  <si>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</si>
  <si>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</si>
  <si>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</si>
  <si>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</si>
  <si>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</si>
  <si>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</si>
  <si>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</si>
  <si>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</si>
  <si>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</si>
  <si>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</si>
  <si>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</si>
  <si>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</si>
  <si>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</si>
  <si>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</si>
  <si>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</si>
  <si>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</si>
  <si>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</si>
  <si>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</si>
  <si>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</si>
  <si>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</si>
  <si>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</si>
  <si>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</si>
  <si>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</si>
  <si>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</si>
  <si>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</si>
  <si>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</si>
  <si>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</si>
  <si>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</si>
  <si>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</si>
  <si>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</si>
  <si>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</si>
  <si>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</si>
  <si>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</si>
  <si>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</si>
  <si>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</si>
  <si>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</si>
  <si>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</si>
  <si>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</si>
  <si>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</si>
  <si>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</si>
  <si>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</si>
  <si>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</si>
  <si>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</si>
  <si>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</si>
  <si>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</si>
  <si>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</si>
  <si>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</si>
  <si>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</si>
  <si>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</si>
  <si>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</si>
  <si>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</si>
  <si>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</si>
  <si>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</si>
  <si>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</si>
  <si>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</si>
  <si>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</si>
  <si>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</si>
  <si>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</si>
  <si>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</si>
  <si>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</si>
  <si>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</si>
  <si>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</si>
  <si>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</si>
  <si>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</si>
  <si>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</si>
  <si>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</si>
  <si>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</si>
  <si>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</si>
  <si>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</si>
  <si>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</si>
  <si>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</si>
  <si>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</si>
  <si>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</si>
  <si>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</si>
  <si>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</si>
  <si>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</si>
  <si>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</si>
  <si>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</si>
  <si>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</si>
  <si>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</si>
  <si>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</si>
  <si>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</si>
  <si>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</si>
  <si>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</si>
  <si>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</si>
  <si>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</si>
  <si>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</si>
  <si>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</si>
  <si>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</si>
  <si>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</si>
  <si>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</si>
  <si>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</si>
  <si>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</si>
  <si>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</si>
  <si>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</si>
  <si>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</si>
  <si>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</si>
  <si>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</si>
  <si>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</si>
  <si>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</si>
  <si>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</si>
  <si>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</si>
  <si>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</si>
  <si>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</si>
  <si>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</si>
  <si>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</si>
  <si>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</si>
  <si>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</si>
  <si>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</si>
  <si>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</si>
  <si>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</si>
  <si>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</si>
  <si>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</si>
  <si>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</si>
  <si>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</si>
  <si>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</si>
  <si>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</si>
  <si>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</si>
  <si>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</si>
  <si>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</si>
  <si>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</si>
  <si>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</si>
  <si>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</si>
  <si>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</si>
  <si>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</si>
  <si>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</si>
  <si>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</si>
  <si>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</si>
  <si>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</si>
  <si>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</si>
  <si>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</si>
  <si>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</si>
  <si>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</si>
  <si>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</si>
  <si>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</si>
  <si>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</si>
  <si>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</si>
  <si>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</si>
  <si>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</si>
  <si>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</si>
  <si>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</si>
  <si>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</si>
  <si>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</si>
  <si>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</si>
  <si>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</si>
  <si>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</si>
  <si>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</si>
  <si>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</si>
  <si>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</si>
  <si>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</si>
  <si>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</si>
  <si>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</si>
  <si>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</si>
  <si>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</si>
  <si>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</si>
  <si>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</si>
  <si>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</si>
  <si>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</si>
  <si>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</si>
  <si>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</si>
  <si>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</si>
  <si>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</si>
  <si>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</si>
  <si>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</si>
  <si>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</si>
  <si>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</si>
  <si>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</si>
  <si>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</si>
  <si>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</si>
  <si>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</si>
  <si>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</si>
  <si>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</si>
  <si>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</si>
  <si>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</si>
  <si>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</si>
  <si>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</si>
  <si>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</si>
  <si>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</si>
  <si>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</si>
  <si>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</si>
  <si>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</si>
  <si>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</si>
  <si>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</si>
  <si>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</si>
  <si>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</si>
  <si>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</si>
  <si>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</si>
  <si>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</si>
  <si>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</si>
  <si>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</si>
  <si>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</si>
  <si>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</si>
  <si>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</si>
  <si>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</si>
  <si>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</si>
  <si>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</si>
  <si>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</si>
  <si>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</si>
  <si>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</si>
  <si>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</si>
  <si>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</si>
  <si>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</si>
  <si>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</si>
  <si>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</si>
  <si>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</si>
  <si>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</si>
  <si>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</si>
  <si>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</si>
  <si>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</si>
  <si>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</si>
  <si>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</si>
  <si>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</si>
  <si>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</si>
  <si>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</si>
  <si>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</si>
  <si>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</si>
  <si>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</si>
  <si>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</si>
  <si>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</si>
  <si>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</si>
  <si>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</si>
  <si>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</si>
  <si>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</si>
  <si>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</si>
  <si>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</si>
  <si>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</si>
  <si>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</si>
  <si>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</si>
  <si>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</si>
  <si>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</si>
  <si>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</si>
  <si>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</si>
  <si>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</si>
  <si>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</si>
  <si>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</si>
  <si>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</si>
  <si>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</si>
  <si>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</si>
  <si>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</si>
  <si>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</si>
  <si>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</si>
  <si>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</si>
  <si>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</si>
  <si>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</si>
  <si>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</si>
  <si>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</si>
  <si>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</si>
  <si>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</si>
  <si>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</si>
  <si>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</si>
  <si>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</si>
  <si>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</si>
  <si>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</si>
  <si>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</si>
  <si>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</si>
  <si>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</si>
  <si>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</si>
  <si>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</si>
  <si>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</si>
  <si>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</si>
  <si>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</si>
  <si>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</si>
  <si>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</si>
  <si>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</si>
  <si>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</si>
  <si>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</si>
  <si>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</si>
  <si>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</si>
  <si>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</si>
  <si>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</si>
  <si>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</si>
  <si>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</si>
  <si>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</si>
  <si>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</si>
  <si>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</si>
  <si>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</si>
  <si>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</si>
  <si>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</si>
  <si>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</si>
  <si>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</si>
  <si>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</si>
  <si>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</si>
  <si>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</si>
  <si>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</si>
  <si>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</si>
  <si>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</si>
  <si>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</si>
  <si>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</si>
  <si>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</si>
  <si>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</si>
  <si>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</si>
  <si>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</si>
  <si>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</si>
  <si>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</si>
  <si>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</si>
  <si>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</si>
  <si>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</si>
  <si>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</si>
  <si>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</si>
  <si>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</si>
  <si>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</si>
  <si>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</si>
  <si>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</si>
  <si>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</si>
  <si>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</si>
  <si>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</si>
  <si>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</si>
  <si>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</si>
  <si>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</si>
  <si>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</si>
  <si>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</si>
  <si>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</si>
  <si>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</si>
  <si>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</si>
  <si>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</si>
  <si>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</si>
  <si>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</si>
  <si>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</si>
  <si>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</si>
  <si>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</si>
  <si>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</si>
  <si>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</si>
  <si>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</si>
  <si>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</si>
  <si>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</si>
  <si>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</si>
  <si>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</si>
  <si>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</si>
  <si>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</si>
  <si>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</si>
  <si>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</si>
  <si>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</si>
  <si>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</si>
  <si>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</si>
  <si>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</si>
  <si>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</si>
  <si>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</si>
  <si>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</si>
  <si>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</si>
  <si>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</si>
  <si>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</si>
  <si>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</si>
  <si>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</si>
  <si>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</si>
  <si>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</si>
  <si>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</si>
  <si>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</si>
  <si>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</si>
  <si>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</si>
  <si>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</si>
  <si>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</si>
  <si>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</si>
  <si>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</si>
  <si>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</si>
  <si>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</si>
  <si>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</si>
  <si>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</si>
  <si>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</si>
  <si>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</si>
  <si>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</si>
  <si>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</si>
  <si>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</si>
  <si>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</si>
  <si>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</si>
  <si>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</si>
  <si>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</si>
  <si>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</si>
  <si>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</si>
  <si>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</si>
  <si>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</si>
  <si>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</si>
  <si>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</si>
  <si>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</si>
  <si>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</si>
  <si>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</si>
  <si>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</si>
  <si>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</si>
  <si>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</si>
  <si>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</si>
  <si>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</si>
  <si>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</si>
  <si>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</si>
  <si>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</si>
  <si>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</si>
  <si>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</si>
  <si>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</si>
  <si>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</si>
  <si>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</si>
  <si>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</si>
  <si>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</si>
  <si>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</si>
  <si>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</si>
  <si>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</si>
  <si>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</si>
  <si>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</si>
  <si>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</si>
  <si>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</si>
  <si>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</si>
  <si>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</si>
  <si>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</si>
  <si>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</si>
  <si>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</si>
  <si>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</si>
  <si>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</si>
  <si>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</si>
  <si>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</si>
  <si>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</si>
  <si>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</si>
  <si>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</si>
  <si>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</si>
  <si>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</si>
  <si>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</si>
  <si>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</si>
  <si>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</si>
  <si>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</si>
  <si>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</si>
  <si>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</si>
  <si>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</si>
  <si>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</si>
  <si>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</si>
  <si>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</si>
  <si>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</si>
  <si>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</si>
  <si>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</si>
  <si>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</si>
  <si>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</si>
  <si>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</si>
  <si>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</si>
  <si>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</si>
  <si>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</si>
  <si>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</si>
  <si>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</si>
  <si>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</si>
  <si>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</si>
  <si>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</si>
  <si>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</si>
  <si>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</si>
  <si>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</si>
  <si>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</si>
  <si>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</si>
  <si>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</si>
  <si>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</si>
  <si>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</si>
  <si>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</si>
  <si>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</si>
  <si>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</si>
  <si>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</si>
  <si>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</si>
  <si>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</si>
  <si>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</si>
  <si>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</si>
  <si>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</si>
  <si>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</si>
  <si>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</si>
  <si>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</si>
  <si>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</si>
  <si>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</si>
  <si>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</si>
  <si>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</si>
  <si>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</si>
  <si>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</si>
  <si>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</si>
  <si>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</si>
  <si>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</si>
  <si>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</si>
  <si>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</si>
  <si>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</si>
  <si>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</si>
  <si>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</si>
  <si>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</si>
  <si>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</si>
  <si>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</si>
  <si>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</si>
  <si>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</si>
  <si>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</si>
  <si>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</si>
  <si>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</si>
  <si>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</si>
  <si>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</si>
  <si>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</si>
  <si>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</si>
  <si>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</si>
  <si>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</si>
  <si>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</si>
  <si>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</si>
  <si>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</si>
  <si>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</si>
  <si>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</si>
  <si>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</si>
  <si>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</si>
  <si>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</si>
  <si>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</si>
  <si>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</si>
  <si>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</si>
  <si>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</si>
  <si>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</si>
  <si>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</si>
  <si>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</si>
  <si>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</si>
  <si>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</si>
  <si>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</si>
  <si>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</si>
  <si>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</si>
  <si>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</si>
  <si>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</si>
  <si>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</si>
  <si>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</si>
  <si>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</si>
  <si>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</si>
  <si>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</si>
  <si>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</si>
  <si>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</si>
  <si>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</si>
  <si>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</si>
  <si>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</si>
  <si>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</si>
  <si>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</si>
  <si>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</si>
  <si>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</si>
  <si>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</si>
  <si>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</si>
  <si>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</si>
  <si>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</si>
  <si>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</si>
  <si>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</si>
  <si>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</si>
  <si>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</si>
  <si>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</si>
  <si>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</si>
  <si>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</si>
  <si>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</si>
  <si>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</si>
  <si>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</si>
  <si>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</si>
  <si>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</si>
  <si>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</si>
  <si>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</si>
  <si>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</si>
  <si>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</si>
  <si>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</si>
  <si>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</si>
  <si>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</si>
  <si>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</si>
  <si>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</si>
  <si>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</si>
  <si>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</si>
  <si>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</si>
  <si>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</si>
  <si>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</si>
  <si>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</si>
  <si>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</si>
  <si>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</si>
  <si>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</si>
  <si>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</si>
  <si>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</si>
  <si>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</si>
  <si>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</si>
  <si>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</si>
  <si>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</si>
  <si>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</si>
  <si>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</si>
  <si>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</si>
  <si>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</si>
  <si>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</si>
  <si>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</si>
  <si>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</si>
  <si>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</si>
  <si>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</si>
  <si>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</si>
  <si>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</si>
  <si>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</si>
  <si>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</si>
  <si>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</si>
  <si>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</si>
  <si>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</si>
  <si>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</si>
  <si>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</si>
  <si>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</si>
  <si>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</si>
  <si>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</si>
  <si>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</si>
  <si>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</si>
  <si>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</si>
  <si>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</si>
  <si>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</si>
  <si>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</si>
  <si>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</si>
  <si>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</si>
  <si>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</si>
  <si>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</si>
  <si>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</si>
  <si>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</si>
  <si>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</si>
  <si>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</si>
  <si>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</si>
  <si>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</si>
  <si>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</si>
  <si>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</si>
  <si>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</si>
  <si>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</si>
  <si>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</si>
  <si>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</si>
  <si>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</si>
  <si>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</si>
  <si>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</si>
  <si>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</si>
  <si>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</si>
  <si>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</si>
  <si>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</si>
  <si>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</si>
  <si>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</si>
  <si>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</si>
  <si>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</si>
  <si>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</si>
  <si>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</si>
  <si>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</si>
  <si>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</si>
  <si>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</si>
  <si>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</si>
  <si>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</si>
  <si>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</si>
  <si>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</si>
  <si>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</si>
  <si>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</si>
  <si>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</si>
  <si>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</si>
  <si>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</si>
  <si>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</si>
  <si>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</si>
  <si>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</si>
  <si>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</si>
  <si>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</si>
  <si>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</si>
  <si>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</si>
  <si>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</si>
  <si>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</si>
  <si>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</si>
  <si>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</si>
  <si>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</si>
  <si>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</si>
  <si>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</si>
  <si>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</si>
  <si>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</si>
  <si>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</si>
  <si>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</si>
  <si>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</si>
  <si>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</si>
  <si>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</si>
  <si>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</si>
  <si>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</si>
  <si>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</si>
  <si>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</si>
  <si>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</si>
  <si>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</si>
  <si>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</si>
  <si>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</si>
  <si>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</si>
  <si>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</si>
  <si>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</si>
  <si>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</si>
  <si>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</si>
  <si>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</si>
  <si>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</si>
  <si>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</si>
  <si>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</si>
  <si>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</si>
  <si>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</si>
  <si>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</si>
  <si>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</si>
  <si>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</si>
  <si>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</si>
  <si>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</si>
  <si>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</si>
  <si>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</si>
  <si>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</si>
  <si>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</si>
  <si>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</si>
  <si>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</si>
  <si>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</si>
  <si>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</si>
  <si>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</si>
  <si>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</si>
  <si>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</si>
  <si>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</si>
  <si>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</si>
  <si>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</si>
  <si>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</si>
  <si>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</si>
  <si>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</si>
  <si>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</si>
  <si>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</si>
  <si>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</si>
  <si>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</si>
  <si>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</si>
  <si>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</si>
  <si>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</si>
  <si>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</si>
  <si>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</si>
  <si>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</si>
  <si>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</si>
  <si>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</si>
  <si>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</si>
  <si>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</si>
  <si>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</si>
  <si>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</si>
  <si>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</si>
  <si>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</si>
  <si>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</si>
  <si>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</si>
  <si>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</si>
  <si>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</si>
  <si>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</si>
  <si>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</si>
  <si>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</si>
  <si>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</si>
  <si>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</si>
  <si>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</si>
  <si>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</si>
  <si>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</si>
  <si>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</si>
  <si>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</si>
  <si>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</si>
  <si>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</si>
  <si>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</si>
  <si>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</si>
  <si>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</si>
  <si>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</si>
  <si>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</si>
  <si>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</si>
  <si>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</si>
  <si>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</si>
  <si>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</si>
  <si>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</si>
  <si>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</si>
  <si>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</si>
  <si>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</si>
  <si>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</si>
  <si>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</si>
  <si>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</si>
  <si>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</si>
  <si>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</si>
  <si>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</si>
  <si>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</si>
  <si>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</si>
  <si>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</si>
  <si>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</si>
  <si>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</si>
  <si>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</si>
  <si>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</si>
  <si>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</si>
  <si>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</si>
  <si>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</si>
  <si>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</si>
  <si>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</si>
  <si>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</si>
  <si>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</si>
  <si>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</si>
  <si>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</si>
  <si>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</si>
  <si>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</si>
  <si>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</si>
  <si>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</si>
  <si>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</si>
  <si>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</si>
  <si>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</si>
  <si>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</si>
  <si>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</si>
  <si>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</si>
  <si>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</si>
  <si>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</si>
  <si>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</si>
  <si>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</si>
  <si>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</si>
  <si>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</si>
  <si>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</si>
  <si>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</si>
  <si>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</si>
  <si>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</si>
  <si>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</si>
  <si>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</si>
  <si>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</si>
  <si>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</si>
  <si>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</si>
  <si>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</si>
  <si>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</si>
  <si>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</si>
  <si>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</si>
  <si>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</si>
  <si>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</si>
  <si>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</si>
  <si>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</si>
  <si>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</si>
  <si>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</si>
  <si>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</si>
  <si>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</si>
  <si>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</si>
  <si>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</si>
  <si>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</si>
  <si>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</si>
  <si>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</si>
  <si>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</si>
  <si>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</si>
  <si>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</si>
  <si>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</si>
  <si>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</si>
  <si>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</si>
  <si>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</si>
  <si>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</si>
  <si>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</si>
  <si>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</si>
  <si>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</si>
  <si>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</si>
  <si>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</si>
  <si>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</si>
  <si>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</si>
  <si>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</si>
  <si>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</si>
  <si>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</si>
  <si>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</si>
  <si>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</si>
  <si>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</si>
  <si>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</si>
  <si>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</si>
  <si>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</si>
  <si>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</si>
  <si>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</si>
  <si>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</si>
  <si>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</si>
  <si>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</si>
  <si>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</si>
  <si>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</si>
  <si>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</si>
  <si>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</si>
  <si>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</si>
  <si>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</si>
  <si>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</si>
  <si>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</si>
  <si>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</si>
  <si>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</si>
  <si>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</si>
  <si>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</si>
  <si>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</si>
  <si>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</si>
  <si>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</si>
  <si>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</si>
  <si>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</si>
  <si>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</si>
  <si>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</si>
  <si>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</si>
  <si>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</si>
  <si>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</si>
  <si>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</si>
  <si>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</si>
  <si>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</si>
  <si>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</si>
  <si>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</si>
  <si>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</si>
  <si>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</si>
  <si>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</si>
  <si>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</si>
  <si>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</si>
  <si>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</si>
  <si>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</si>
  <si>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</si>
  <si>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</si>
  <si>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</si>
  <si>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</si>
  <si>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</si>
  <si>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</si>
  <si>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</si>
  <si>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</si>
  <si>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</si>
  <si>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</si>
  <si>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</si>
  <si>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</si>
  <si>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</si>
  <si>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</si>
  <si>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</si>
  <si>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</si>
  <si>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</si>
  <si>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</si>
  <si>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</si>
  <si>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</si>
  <si>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</si>
  <si>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</si>
  <si>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</si>
  <si>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</si>
  <si>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</si>
  <si>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</si>
  <si>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</si>
  <si>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</si>
  <si>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</si>
  <si>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</si>
  <si>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</si>
  <si>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</si>
  <si>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</si>
  <si>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</si>
  <si>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</si>
  <si>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</si>
  <si>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</si>
  <si>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</si>
  <si>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</si>
  <si>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</si>
  <si>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</si>
  <si>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</si>
  <si>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</si>
  <si>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</si>
  <si>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</si>
  <si>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</si>
  <si>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</si>
  <si>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</si>
  <si>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</si>
  <si>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</si>
  <si>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</si>
  <si>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</si>
  <si>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</si>
  <si>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</si>
  <si>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</si>
  <si>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</si>
  <si>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</si>
  <si>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</si>
  <si>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</si>
  <si>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</si>
  <si>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</si>
  <si>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</si>
  <si>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</si>
  <si>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</si>
  <si>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</si>
  <si>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</si>
  <si>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</si>
  <si>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</si>
  <si>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</si>
  <si>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</si>
  <si>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</si>
  <si>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</si>
  <si>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</si>
  <si>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</si>
  <si>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</si>
  <si>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</si>
  <si>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</si>
  <si>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</si>
  <si>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</si>
  <si>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</si>
  <si>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</si>
  <si>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</si>
  <si>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</si>
  <si>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</si>
  <si>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</si>
  <si>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</si>
  <si>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</si>
  <si>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</si>
  <si>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</si>
  <si>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</si>
  <si>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</si>
  <si>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</si>
  <si>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</si>
  <si>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</si>
  <si>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</si>
  <si>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</si>
  <si>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</si>
  <si>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</si>
  <si>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</si>
  <si>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</si>
  <si>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</si>
  <si>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</si>
  <si>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</si>
  <si>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</si>
  <si>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</si>
  <si>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</si>
  <si>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</si>
  <si>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</si>
  <si>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</si>
  <si>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</si>
  <si>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</si>
  <si>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</si>
  <si>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</si>
  <si>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</si>
  <si>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</si>
  <si>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</si>
  <si>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</si>
  <si>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</si>
  <si>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</si>
  <si>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</si>
  <si>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</si>
  <si>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</si>
  <si>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</si>
  <si>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</si>
  <si>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</si>
  <si>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</si>
  <si>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</si>
  <si>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</si>
  <si>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</si>
  <si>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</si>
  <si>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</si>
  <si>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</si>
  <si>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</si>
  <si>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</si>
  <si>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</si>
  <si>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</si>
  <si>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</si>
  <si>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</si>
  <si>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</si>
  <si>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</si>
  <si>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</si>
  <si>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</si>
  <si>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</si>
  <si>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</si>
  <si>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</si>
  <si>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</si>
  <si>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</si>
  <si>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</si>
  <si>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</si>
  <si>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</si>
  <si>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</si>
  <si>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</si>
  <si>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</si>
  <si>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</si>
  <si>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</si>
  <si>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</si>
  <si>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</si>
  <si>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</si>
  <si>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</si>
  <si>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</si>
  <si>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</si>
  <si>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</si>
  <si>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</si>
  <si>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</si>
  <si>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</si>
  <si>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</si>
  <si>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</si>
  <si>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</si>
  <si>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</si>
  <si>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</si>
  <si>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</si>
  <si>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</si>
  <si>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</si>
  <si>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</si>
  <si>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</si>
  <si>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</si>
  <si>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</si>
  <si>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</si>
  <si>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</si>
  <si>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</si>
  <si>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</si>
  <si>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</si>
  <si>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</si>
  <si>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</si>
  <si>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</si>
  <si>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</si>
  <si>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</si>
  <si>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</si>
  <si>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</si>
  <si>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</si>
  <si>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</si>
  <si>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</si>
  <si>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</si>
  <si>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</si>
  <si>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</si>
  <si>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</si>
  <si>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</si>
  <si>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</si>
  <si>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</si>
  <si>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</si>
  <si>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</si>
  <si>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</si>
  <si>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</si>
  <si>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</si>
  <si>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</si>
  <si>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</si>
  <si>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</si>
  <si>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</si>
  <si>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</si>
  <si>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</si>
  <si>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</si>
  <si>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</si>
  <si>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</si>
  <si>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</si>
  <si>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</si>
  <si>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</si>
  <si>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</si>
  <si>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</si>
  <si>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</si>
  <si>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</si>
  <si>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</si>
  <si>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</si>
  <si>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</si>
  <si>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</si>
  <si>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</si>
  <si>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</si>
  <si>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</si>
  <si>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</si>
  <si>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</si>
  <si>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</si>
  <si>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</si>
  <si>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</si>
  <si>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</si>
  <si>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</si>
  <si>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</si>
  <si>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</si>
  <si>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</si>
  <si>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</si>
  <si>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</si>
  <si>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</si>
  <si>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</si>
  <si>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</si>
  <si>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</si>
  <si>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</si>
  <si>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</si>
  <si>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</si>
  <si>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</si>
  <si>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</si>
  <si>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</si>
  <si>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</si>
  <si>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</si>
  <si>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</si>
  <si>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</si>
  <si>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</si>
  <si>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</si>
  <si>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</si>
  <si>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</si>
  <si>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</si>
  <si>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</si>
  <si>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</si>
  <si>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</si>
  <si>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</si>
  <si>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</si>
  <si>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</si>
  <si>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</si>
  <si>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</si>
  <si>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</si>
  <si>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</si>
  <si>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</si>
  <si>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</si>
  <si>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</si>
  <si>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</si>
  <si>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</si>
  <si>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</si>
  <si>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</si>
  <si>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</si>
  <si>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</si>
  <si>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</si>
  <si>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</si>
  <si>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</si>
  <si>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</si>
  <si>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</si>
  <si>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</si>
  <si>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</si>
  <si>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</si>
  <si>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</si>
  <si>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</si>
  <si>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</si>
  <si>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</si>
  <si>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</si>
  <si>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</si>
  <si>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</si>
  <si>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</si>
  <si>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</si>
  <si>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</si>
  <si>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</si>
  <si>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</si>
  <si>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</si>
  <si>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</si>
  <si>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</si>
  <si>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</si>
  <si>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</si>
  <si>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</si>
  <si>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</si>
  <si>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</si>
  <si>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</si>
  <si>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</si>
  <si>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</si>
  <si>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</si>
  <si>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</si>
  <si>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</si>
  <si>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</si>
  <si>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</si>
  <si>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</si>
  <si>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</si>
  <si>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</si>
  <si>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</si>
  <si>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</si>
  <si>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</si>
  <si>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</si>
  <si>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</si>
  <si>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</si>
  <si>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</si>
  <si>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</si>
  <si>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</si>
  <si>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</si>
  <si>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</si>
  <si>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</si>
  <si>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</si>
  <si>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</si>
  <si>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</si>
  <si>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</si>
  <si>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</si>
  <si>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</si>
  <si>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</si>
  <si>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</si>
  <si>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</si>
  <si>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</si>
  <si>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</si>
  <si>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</si>
  <si>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</si>
  <si>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</si>
  <si>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</si>
  <si>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</si>
  <si>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</si>
  <si>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</si>
  <si>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</si>
  <si>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</si>
  <si>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</si>
  <si>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</si>
  <si>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</si>
  <si>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</si>
  <si>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</si>
  <si>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</si>
  <si>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</si>
  <si>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</si>
  <si>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</si>
  <si>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</si>
  <si>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</si>
  <si>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</si>
  <si>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</si>
  <si>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</si>
  <si>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</si>
  <si>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</si>
  <si>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</si>
  <si>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</si>
  <si>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</si>
  <si>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</si>
  <si>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</si>
  <si>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</si>
  <si>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</si>
  <si>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</si>
  <si>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</si>
  <si>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</si>
  <si>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</si>
  <si>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</si>
  <si>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</si>
  <si>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</si>
  <si>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</si>
  <si>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</si>
  <si>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</si>
  <si>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</si>
  <si>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</si>
  <si>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</si>
  <si>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</si>
  <si>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</si>
  <si>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</si>
  <si>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</si>
  <si>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</si>
  <si>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</si>
  <si>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</si>
  <si>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</si>
  <si>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</si>
  <si>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</si>
  <si>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</si>
  <si>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</si>
  <si>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</si>
  <si>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</si>
  <si>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</si>
  <si>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</si>
  <si>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</si>
  <si>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</si>
  <si>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</si>
  <si>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</si>
  <si>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</si>
  <si>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</si>
  <si>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</si>
  <si>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</si>
  <si>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</si>
  <si>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</si>
  <si>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</si>
  <si>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</si>
  <si>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</si>
  <si>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</si>
  <si>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</si>
  <si>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</si>
  <si>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</si>
  <si>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</si>
  <si>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</si>
  <si>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</si>
  <si>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</si>
  <si>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</si>
  <si>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</si>
  <si>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</si>
  <si>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</si>
  <si>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</si>
  <si>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</si>
  <si>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</si>
  <si>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</si>
  <si>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</si>
  <si>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</si>
  <si>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</si>
  <si>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</si>
  <si>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</si>
  <si>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</si>
  <si>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</si>
  <si>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</si>
  <si>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</si>
  <si>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</si>
  <si>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</si>
  <si>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</si>
  <si>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</si>
  <si>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</si>
  <si>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</si>
  <si>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</si>
  <si>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</si>
  <si>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</si>
  <si>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</si>
  <si>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</si>
  <si>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</si>
  <si>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</si>
  <si>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</si>
  <si>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</si>
  <si>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</si>
  <si>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</si>
  <si>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</si>
  <si>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</si>
  <si>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</si>
  <si>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</si>
  <si>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</si>
  <si>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</si>
  <si>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</si>
  <si>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</si>
  <si>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</si>
  <si>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</si>
  <si>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</si>
  <si>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</si>
  <si>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</si>
  <si>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</si>
  <si>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</si>
  <si>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</si>
  <si>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</si>
  <si>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</si>
  <si>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</si>
  <si>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</si>
  <si>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</si>
  <si>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</si>
  <si>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</si>
  <si>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</si>
  <si>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</si>
  <si>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</si>
  <si>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</si>
  <si>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</si>
  <si>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</si>
  <si>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</si>
  <si>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</si>
  <si>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</si>
  <si>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</si>
  <si>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</si>
  <si>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</si>
  <si>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</si>
  <si>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</si>
  <si>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</si>
  <si>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</si>
  <si>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</si>
  <si>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</si>
  <si>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</si>
  <si>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</si>
  <si>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</si>
  <si>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</si>
  <si>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</si>
  <si>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</si>
  <si>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</si>
  <si>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</si>
  <si>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</si>
  <si>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</si>
  <si>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</si>
  <si>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</si>
  <si>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</si>
  <si>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</si>
  <si>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</si>
  <si>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</si>
  <si>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</si>
  <si>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</si>
  <si>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</si>
  <si>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</si>
  <si>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</si>
  <si>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</si>
  <si>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</si>
  <si>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</si>
  <si>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</si>
  <si>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</si>
  <si>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</si>
  <si>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</si>
  <si>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</si>
  <si>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</si>
  <si>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</si>
  <si>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</si>
  <si>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</si>
  <si>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</si>
  <si>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</si>
  <si>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</si>
  <si>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</si>
  <si>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</si>
  <si>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</si>
  <si>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</si>
  <si>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</si>
  <si>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</si>
  <si>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</si>
  <si>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</si>
  <si>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</si>
  <si>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</si>
  <si>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</si>
  <si>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</si>
  <si>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</si>
  <si>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</si>
  <si>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</si>
  <si>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</si>
  <si>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</si>
  <si>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</si>
  <si>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</si>
  <si>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</si>
  <si>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</si>
  <si>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</si>
  <si>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</si>
  <si>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</si>
  <si>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</si>
  <si>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</si>
  <si>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</si>
  <si>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</si>
  <si>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</si>
  <si>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</si>
  <si>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</si>
  <si>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</si>
  <si>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</si>
  <si>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</si>
  <si>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</si>
  <si>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</si>
  <si>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</si>
  <si>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</si>
  <si>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</si>
  <si>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</si>
  <si>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</si>
  <si>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</si>
  <si>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</si>
  <si>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</si>
  <si>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</si>
  <si>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</si>
  <si>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</si>
  <si>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</si>
  <si>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</si>
  <si>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</si>
  <si>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</si>
  <si>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</si>
  <si>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</si>
  <si>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</si>
  <si>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</si>
  <si>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</si>
  <si>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</si>
  <si>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</si>
  <si>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</si>
  <si>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</si>
  <si>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</si>
  <si>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</si>
  <si>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</si>
  <si>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</si>
  <si>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</si>
  <si>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</si>
  <si>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</si>
  <si>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</si>
  <si>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</si>
  <si>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</si>
  <si>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</si>
  <si>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</si>
  <si>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</si>
  <si>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</si>
  <si>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</si>
  <si>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</si>
  <si>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</si>
  <si>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</si>
  <si>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</si>
  <si>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</si>
  <si>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</si>
  <si>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</si>
  <si>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</si>
  <si>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</si>
  <si>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</si>
  <si>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</si>
  <si>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</si>
  <si>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</si>
  <si>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</si>
  <si>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</si>
  <si>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</si>
  <si>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</si>
  <si>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</si>
  <si>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</si>
  <si>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</si>
  <si>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</si>
  <si>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</si>
  <si>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</si>
  <si>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</si>
  <si>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</si>
  <si>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</si>
  <si>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</si>
  <si>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</si>
  <si>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</si>
  <si>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</si>
  <si>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</si>
  <si>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</si>
  <si>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</si>
  <si>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</si>
  <si>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</si>
  <si>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</si>
  <si>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</si>
  <si>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</si>
  <si>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</si>
  <si>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</si>
  <si>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</si>
  <si>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</si>
  <si>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</si>
  <si>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</si>
  <si>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</si>
  <si>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</si>
  <si>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</si>
  <si>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</si>
  <si>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</si>
  <si>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</si>
  <si>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</si>
  <si>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</si>
  <si>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</si>
  <si>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</si>
  <si>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</si>
  <si>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</si>
  <si>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</si>
  <si>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</si>
  <si>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</si>
  <si>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</si>
  <si>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</si>
  <si>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</si>
  <si>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</si>
  <si>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</si>
  <si>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</si>
  <si>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</si>
  <si>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</si>
  <si>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</si>
  <si>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</si>
  <si>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</si>
  <si>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</si>
  <si>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</si>
  <si>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</si>
  <si>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</si>
  <si>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</si>
  <si>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</si>
  <si>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</si>
  <si>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</si>
  <si>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</si>
  <si>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</si>
  <si>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</si>
  <si>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</si>
  <si>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</si>
  <si>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</si>
  <si>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</si>
  <si>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</si>
  <si>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</si>
  <si>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</si>
  <si>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</si>
  <si>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</si>
  <si>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</si>
  <si>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</si>
  <si>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</si>
  <si>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</si>
  <si>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</si>
  <si>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</si>
  <si>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</si>
  <si>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</si>
  <si>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</si>
  <si>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</si>
  <si>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</si>
  <si>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</si>
  <si>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</si>
  <si>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</si>
  <si>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</si>
  <si>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</si>
  <si>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</si>
  <si>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</si>
  <si>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</si>
  <si>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</si>
  <si>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</si>
  <si>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</si>
  <si>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</si>
  <si>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</si>
  <si>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</si>
  <si>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</si>
  <si>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</si>
  <si>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</si>
  <si>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</si>
  <si>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</si>
  <si>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</si>
  <si>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</si>
  <si>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</si>
  <si>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</si>
  <si>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</si>
  <si>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</si>
  <si>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</si>
  <si>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</si>
  <si>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</si>
  <si>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</si>
  <si>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</si>
  <si>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</si>
  <si>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</si>
  <si>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</si>
  <si>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</si>
  <si>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</si>
  <si>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</si>
  <si>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</si>
  <si>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</si>
  <si>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</si>
  <si>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</si>
  <si>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</si>
  <si>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</si>
  <si>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</si>
  <si>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</si>
  <si>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</si>
  <si>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</si>
  <si>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</si>
  <si>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</si>
  <si>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</si>
  <si>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</si>
  <si>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</si>
  <si>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</si>
  <si>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</si>
  <si>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</si>
  <si>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</si>
  <si>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</si>
  <si>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</si>
  <si>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</si>
  <si>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</si>
  <si>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</si>
  <si>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</si>
  <si>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</si>
  <si>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</si>
  <si>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</si>
  <si>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</si>
  <si>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</si>
  <si>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</si>
  <si>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</si>
  <si>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</si>
  <si>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</si>
  <si>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</si>
  <si>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</si>
  <si>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</si>
  <si>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</si>
  <si>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</si>
  <si>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</si>
  <si>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</si>
  <si>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</si>
  <si>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</si>
  <si>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</si>
  <si>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</si>
  <si>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</si>
  <si>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</si>
  <si>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</si>
  <si>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</si>
  <si>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</si>
  <si>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</si>
  <si>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</si>
  <si>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</si>
  <si>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</si>
  <si>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</si>
  <si>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</si>
  <si>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</si>
  <si>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</si>
  <si>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</si>
  <si>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</si>
  <si>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</si>
  <si>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</si>
  <si>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</si>
  <si>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</si>
  <si>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</si>
  <si>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</si>
  <si>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</si>
  <si>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</si>
  <si>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</si>
  <si>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</si>
  <si>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</si>
  <si>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</si>
  <si>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</si>
  <si>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</si>
  <si>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</si>
  <si>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</si>
  <si>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</si>
  <si>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</si>
  <si>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</si>
  <si>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</si>
  <si>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</si>
  <si>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</si>
  <si>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</si>
  <si>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</si>
  <si>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</si>
  <si>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</si>
  <si>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</si>
  <si>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</si>
  <si>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</si>
  <si>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</si>
  <si>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</si>
  <si>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</si>
  <si>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</si>
  <si>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</si>
  <si>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</si>
  <si>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</si>
  <si>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</si>
  <si>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</si>
  <si>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</si>
  <si>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</si>
  <si>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</si>
  <si>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</si>
  <si>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</si>
  <si>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</si>
  <si>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</si>
  <si>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</si>
  <si>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</si>
  <si>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</si>
  <si>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</si>
  <si>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</si>
  <si>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</si>
  <si>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</si>
  <si>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</si>
  <si>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</si>
  <si>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</si>
  <si>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</si>
  <si>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</si>
  <si>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</si>
  <si>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</si>
  <si>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</si>
  <si>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</si>
  <si>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</si>
  <si>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</si>
  <si>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</si>
  <si>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</si>
  <si>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</si>
  <si>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</si>
  <si>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</si>
  <si>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</si>
  <si>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</si>
  <si>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</si>
  <si>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</si>
  <si>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</si>
  <si>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</si>
  <si>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</si>
  <si>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</si>
  <si>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</si>
  <si>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</si>
  <si>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</si>
  <si>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</si>
  <si>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</si>
  <si>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</si>
  <si>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</si>
  <si>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</si>
  <si>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</si>
  <si>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</si>
  <si>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</si>
  <si>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</si>
  <si>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</si>
  <si>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</si>
  <si>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</si>
  <si>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</si>
  <si>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</si>
  <si>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</si>
  <si>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</si>
  <si>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</si>
  <si>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</si>
  <si>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</si>
  <si>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</si>
  <si>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</si>
  <si>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</si>
  <si>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</si>
  <si>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</si>
  <si>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</si>
  <si>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</si>
  <si>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</si>
  <si>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</si>
  <si>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</si>
  <si>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</si>
  <si>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</si>
  <si>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</si>
  <si>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</si>
  <si>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</si>
  <si>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</si>
  <si>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</si>
  <si>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</si>
  <si>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</si>
  <si>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</si>
  <si>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</si>
  <si>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</si>
  <si>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</si>
  <si>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</si>
  <si>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</si>
  <si>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</si>
  <si>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</si>
  <si>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</si>
  <si>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</si>
  <si>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</si>
  <si>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</si>
  <si>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</si>
  <si>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</si>
  <si>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</si>
  <si>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</si>
  <si>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</si>
  <si>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</si>
  <si>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</si>
  <si>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</si>
  <si>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</si>
  <si>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</si>
  <si>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</si>
  <si>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</si>
  <si>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</si>
  <si>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</si>
  <si>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</si>
  <si>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</si>
  <si>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</si>
  <si>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</si>
  <si>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</si>
  <si>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</si>
  <si>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</si>
  <si>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</si>
  <si>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</si>
  <si>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</si>
  <si>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</si>
  <si>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</si>
  <si>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</si>
  <si>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</si>
  <si>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</si>
  <si>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</si>
  <si>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</si>
  <si>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</si>
  <si>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</si>
  <si>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</si>
  <si>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</si>
  <si>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</si>
  <si>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</si>
  <si>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</si>
  <si>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</si>
  <si>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</si>
  <si>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</si>
  <si>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</si>
  <si>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</si>
  <si>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</si>
  <si>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</si>
  <si>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</si>
  <si>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</si>
  <si>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</si>
  <si>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</si>
  <si>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</si>
  <si>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</si>
  <si>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</si>
  <si>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</si>
  <si>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</si>
  <si>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</si>
  <si>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</si>
  <si>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</si>
  <si>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</si>
  <si>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</si>
  <si>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</si>
  <si>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</si>
  <si>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</si>
  <si>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</si>
  <si>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</si>
  <si>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</si>
  <si>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</si>
  <si>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</si>
  <si>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</si>
  <si>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</si>
  <si>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</si>
  <si>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</si>
  <si>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</si>
  <si>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</si>
  <si>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</si>
  <si>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</si>
  <si>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</si>
  <si>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</si>
  <si>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</si>
  <si>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</si>
  <si>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</si>
  <si>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</si>
  <si>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</si>
  <si>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</si>
  <si>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</si>
  <si>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</si>
  <si>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</si>
  <si>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</si>
  <si>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</si>
  <si>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</si>
  <si>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</si>
  <si>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</si>
  <si>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</si>
  <si>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</si>
  <si>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</si>
  <si>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</si>
  <si>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</si>
  <si>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</si>
  <si>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</si>
  <si>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</si>
  <si>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</si>
  <si>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</si>
  <si>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</si>
  <si>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</si>
  <si>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</si>
  <si>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</si>
  <si>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</si>
  <si>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</si>
  <si>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</si>
  <si>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</si>
  <si>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</si>
  <si>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</si>
  <si>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</si>
  <si>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</si>
  <si>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</si>
  <si>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</si>
  <si>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</si>
  <si>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</si>
  <si>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</si>
  <si>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</si>
  <si>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</si>
  <si>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</si>
  <si>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</si>
  <si>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</si>
  <si>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</si>
  <si>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</si>
  <si>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</si>
  <si>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</si>
  <si>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</si>
  <si>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</si>
  <si>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</si>
  <si>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</si>
  <si>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</si>
  <si>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</si>
  <si>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</si>
  <si>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</si>
  <si>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</si>
  <si>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</si>
  <si>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</si>
  <si>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</si>
  <si>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</si>
  <si>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</si>
  <si>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</si>
  <si>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</si>
  <si>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</si>
  <si>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</si>
  <si>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</si>
  <si>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</si>
  <si>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</si>
  <si>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</si>
  <si>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</si>
  <si>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</si>
  <si>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</si>
  <si>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</si>
  <si>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</si>
  <si>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</si>
  <si>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</si>
  <si>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</si>
  <si>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</si>
  <si>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</si>
  <si>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</si>
  <si>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</si>
  <si>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</si>
  <si>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</si>
  <si>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</si>
  <si>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</si>
  <si>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</si>
  <si>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</si>
  <si>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</si>
  <si>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</si>
  <si>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</si>
  <si>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</si>
  <si>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</si>
  <si>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</si>
  <si>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</si>
  <si>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</si>
  <si>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</si>
  <si>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</si>
  <si>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</si>
  <si>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</si>
  <si>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</si>
  <si>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</si>
  <si>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</si>
  <si>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</si>
  <si>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</si>
  <si>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</si>
  <si>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</si>
  <si>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</si>
  <si>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</si>
  <si>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</si>
  <si>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</si>
  <si>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</si>
  <si>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</si>
  <si>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</si>
  <si>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</si>
  <si>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</si>
  <si>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</si>
  <si>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</si>
  <si>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</si>
  <si>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</si>
  <si>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</si>
  <si>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</si>
  <si>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</si>
  <si>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</si>
  <si>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</si>
  <si>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</si>
  <si>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</si>
  <si>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</si>
  <si>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</si>
  <si>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</si>
  <si>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</si>
  <si>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</si>
  <si>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</si>
  <si>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</si>
  <si>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</si>
  <si>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</si>
  <si>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</si>
  <si>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</si>
  <si>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</si>
  <si>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</si>
  <si>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</si>
  <si>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</si>
  <si>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</si>
  <si>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</si>
  <si>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</si>
  <si>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</si>
  <si>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</si>
  <si>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</si>
  <si>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</si>
  <si>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</si>
  <si>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</si>
  <si>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</si>
  <si>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</si>
  <si>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</si>
  <si>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</si>
  <si>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</si>
  <si>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</si>
  <si>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</si>
  <si>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</si>
  <si>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</si>
  <si>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</si>
  <si>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</si>
  <si>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</si>
  <si>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</si>
  <si>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</si>
  <si>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</si>
  <si>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</si>
  <si>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</si>
  <si>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</si>
  <si>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</si>
  <si>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</si>
  <si>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</si>
  <si>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</si>
  <si>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</si>
  <si>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</si>
  <si>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</si>
  <si>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</si>
  <si>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</si>
  <si>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</si>
  <si>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</si>
  <si>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</si>
  <si>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</si>
  <si>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</si>
  <si>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</si>
  <si>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</si>
  <si>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</si>
  <si>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</si>
  <si>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</si>
  <si>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</si>
  <si>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</si>
  <si>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</si>
  <si>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</si>
  <si>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</si>
  <si>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</si>
  <si>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</si>
  <si>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</si>
  <si>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</si>
  <si>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</si>
  <si>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</si>
  <si>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</si>
  <si>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</si>
  <si>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</si>
  <si>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</si>
  <si>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</si>
  <si>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</si>
  <si>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</si>
  <si>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</si>
  <si>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</si>
  <si>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</si>
  <si>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</si>
  <si>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</si>
  <si>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</si>
  <si>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</si>
  <si>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</si>
  <si>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</si>
  <si>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</si>
  <si>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</si>
  <si>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</si>
  <si>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</si>
  <si>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</si>
  <si>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</si>
  <si>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</si>
  <si>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</si>
  <si>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</si>
  <si>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</si>
  <si>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</si>
  <si>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</si>
  <si>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</si>
  <si>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</si>
  <si>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</si>
  <si>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</si>
  <si>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</si>
  <si>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</si>
  <si>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</si>
  <si>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</si>
  <si>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</si>
  <si>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</si>
  <si>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</si>
  <si>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</si>
  <si>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</si>
  <si>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</si>
  <si>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</si>
  <si>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</si>
  <si>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</si>
  <si>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</si>
  <si>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</si>
  <si>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</si>
  <si>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</si>
  <si>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</si>
  <si>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</si>
  <si>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</si>
  <si>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</si>
  <si>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</si>
  <si>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</si>
  <si>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</si>
  <si>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</si>
  <si>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</si>
  <si>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</si>
  <si>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</si>
  <si>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</si>
  <si>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</si>
  <si>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</si>
  <si>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</si>
  <si>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</si>
  <si>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</si>
  <si>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</si>
  <si>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</si>
  <si>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</si>
  <si>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</si>
  <si>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</si>
  <si>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</si>
  <si>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</si>
  <si>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</si>
  <si>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</si>
  <si>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</si>
  <si>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</si>
  <si>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</si>
  <si>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</si>
  <si>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</si>
  <si>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</si>
  <si>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</si>
  <si>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</si>
  <si>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</si>
  <si>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</si>
  <si>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</si>
  <si>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</si>
  <si>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</si>
  <si>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</si>
  <si>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</si>
  <si>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</si>
  <si>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</si>
  <si>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</si>
  <si>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</si>
  <si>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</si>
  <si>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</si>
  <si>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</si>
  <si>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</si>
  <si>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</si>
  <si>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</si>
  <si>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</si>
  <si>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</si>
  <si>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</si>
  <si>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</si>
  <si>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</si>
  <si>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</si>
  <si>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</si>
  <si>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</si>
  <si>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</si>
  <si>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</si>
  <si>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</si>
  <si>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</si>
  <si>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</si>
  <si>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</si>
  <si>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</si>
  <si>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</si>
  <si>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</si>
  <si>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</si>
  <si>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</si>
  <si>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</si>
  <si>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</si>
  <si>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</si>
  <si>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</si>
  <si>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</si>
  <si>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</si>
  <si>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</si>
  <si>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</si>
  <si>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</si>
  <si>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</si>
  <si>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</si>
  <si>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</si>
  <si>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</si>
  <si>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</si>
  <si>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</si>
  <si>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</si>
  <si>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</si>
  <si>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</si>
  <si>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</si>
  <si>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</si>
  <si>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</si>
  <si>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</si>
  <si>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</si>
  <si>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</si>
  <si>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</si>
  <si>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</si>
  <si>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</si>
  <si>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</si>
  <si>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</si>
  <si>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</si>
  <si>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</si>
  <si>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</si>
  <si>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</si>
  <si>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</si>
  <si>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</si>
  <si>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</si>
  <si>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</si>
  <si>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</si>
  <si>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</si>
  <si>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</si>
  <si>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</si>
  <si>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</si>
  <si>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</si>
  <si>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</si>
  <si>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</si>
  <si>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</si>
  <si>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</si>
  <si>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</si>
  <si>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</si>
  <si>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</si>
  <si>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</si>
  <si>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</si>
  <si>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</si>
  <si>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</si>
  <si>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</si>
  <si>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</si>
  <si>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</si>
  <si>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</si>
  <si>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</si>
  <si>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</si>
  <si>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</si>
  <si>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</si>
  <si>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</si>
  <si>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</si>
  <si>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</si>
  <si>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</si>
  <si>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</si>
  <si>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</si>
  <si>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</si>
  <si>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</si>
  <si>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</si>
  <si>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</si>
  <si>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</si>
  <si>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</si>
  <si>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</si>
  <si>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</si>
  <si>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</si>
  <si>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</si>
  <si>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</si>
  <si>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</si>
  <si>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</si>
  <si>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</si>
  <si>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</si>
  <si>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</si>
  <si>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</si>
  <si>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</si>
  <si>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</si>
  <si>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</si>
  <si>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</si>
  <si>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</si>
  <si>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</si>
  <si>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</si>
  <si>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</si>
  <si>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</si>
  <si>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</si>
  <si>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</si>
  <si>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</si>
  <si>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</si>
  <si>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</si>
  <si>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</si>
  <si>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</si>
  <si>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</si>
  <si>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</si>
  <si>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</si>
  <si>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</si>
  <si>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</si>
  <si>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</si>
  <si>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</si>
  <si>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</si>
  <si>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</si>
  <si>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</si>
  <si>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</si>
  <si>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</si>
  <si>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</si>
  <si>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</si>
  <si>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</si>
  <si>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</si>
  <si>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</si>
  <si>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</si>
  <si>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</si>
  <si>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</si>
  <si>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</si>
  <si>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</si>
  <si>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</si>
  <si>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</si>
  <si>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</si>
  <si>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</si>
  <si>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</si>
  <si>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</si>
  <si>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</si>
  <si>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</si>
  <si>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</si>
  <si>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</si>
  <si>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</si>
  <si>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</si>
  <si>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</si>
  <si>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</si>
  <si>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</si>
  <si>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</si>
  <si>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</si>
  <si>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</si>
  <si>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</si>
  <si>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</si>
  <si>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</si>
  <si>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</si>
  <si>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</si>
  <si>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</si>
  <si>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</si>
  <si>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</si>
  <si>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</si>
  <si>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</si>
  <si>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</si>
  <si>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</si>
  <si>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</si>
  <si>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</si>
  <si>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</si>
  <si>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</si>
  <si>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</si>
  <si>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</si>
  <si>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</si>
  <si>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</si>
  <si>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</si>
  <si>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</si>
  <si>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</si>
  <si>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</si>
  <si>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</si>
  <si>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</si>
  <si>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</si>
  <si>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</si>
  <si>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</si>
  <si>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</si>
  <si>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</si>
  <si>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</si>
  <si>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</si>
  <si>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</si>
  <si>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</si>
  <si>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</si>
  <si>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</si>
  <si>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</si>
  <si>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</si>
  <si>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</si>
  <si>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</si>
  <si>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</si>
  <si>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</si>
  <si>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</si>
  <si>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</si>
  <si>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</si>
  <si>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</si>
  <si>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</si>
  <si>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</si>
  <si>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</si>
  <si>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</si>
  <si>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</si>
  <si>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</si>
  <si>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</si>
  <si>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</si>
  <si>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</si>
  <si>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</si>
  <si>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</si>
  <si>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</si>
  <si>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</si>
  <si>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</si>
  <si>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</si>
  <si>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</si>
  <si>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</si>
  <si>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</si>
  <si>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</si>
  <si>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</si>
  <si>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</si>
  <si>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</si>
  <si>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</si>
  <si>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</si>
  <si>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</si>
  <si>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</si>
  <si>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</si>
  <si>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</si>
  <si>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</si>
  <si>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</si>
  <si>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</si>
  <si>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</si>
  <si>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</si>
  <si>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</si>
  <si>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</si>
  <si>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</si>
  <si>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</si>
  <si>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</si>
  <si>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</si>
  <si>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</si>
  <si>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</si>
  <si>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</si>
  <si>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</si>
  <si>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</si>
  <si>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</si>
  <si>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</si>
  <si>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</si>
  <si>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</si>
  <si>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</si>
  <si>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</si>
  <si>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</si>
  <si>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</si>
  <si>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</si>
  <si>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</si>
  <si>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</si>
  <si>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</si>
  <si>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</si>
  <si>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</si>
  <si>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</si>
  <si>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</si>
  <si>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</si>
  <si>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</si>
  <si>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</si>
  <si>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</si>
  <si>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</si>
  <si>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</si>
  <si>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</si>
  <si>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</si>
  <si>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</si>
  <si>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</si>
  <si>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</si>
  <si>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</si>
  <si>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</si>
  <si>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</si>
  <si>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</si>
  <si>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</si>
  <si>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</si>
  <si>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</si>
  <si>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</si>
  <si>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</si>
  <si>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</si>
  <si>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</si>
  <si>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</si>
  <si>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</si>
  <si>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</si>
  <si>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</si>
  <si>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</si>
  <si>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</si>
  <si>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</si>
  <si>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</si>
  <si>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</si>
  <si>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</si>
  <si>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</si>
  <si>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</si>
  <si>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</si>
  <si>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</si>
  <si>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</si>
  <si>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</si>
  <si>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</si>
  <si>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</si>
  <si>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</si>
  <si>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</si>
  <si>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</si>
  <si>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</si>
  <si>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</si>
  <si>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</si>
  <si>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</si>
  <si>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</si>
  <si>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</si>
  <si>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</si>
  <si>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</si>
  <si>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</si>
  <si>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</si>
  <si>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</si>
  <si>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</si>
  <si>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</si>
  <si>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</si>
  <si>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</si>
  <si>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</si>
  <si>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</si>
  <si>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</si>
  <si>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</si>
  <si>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</si>
  <si>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</si>
  <si>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</si>
  <si>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</si>
  <si>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</si>
  <si>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</si>
  <si>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</si>
  <si>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</si>
  <si>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</si>
  <si>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</si>
  <si>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</si>
  <si>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</si>
  <si>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</si>
  <si>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</si>
  <si>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</si>
  <si>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</si>
  <si>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</si>
  <si>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</si>
  <si>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</si>
  <si>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</si>
  <si>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</si>
  <si>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</si>
  <si>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</si>
  <si>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</si>
  <si>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</si>
  <si>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</si>
  <si>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</si>
  <si>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</si>
  <si>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</si>
  <si>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</si>
  <si>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</si>
  <si>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</si>
  <si>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</si>
  <si>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</si>
  <si>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</si>
  <si>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</si>
  <si>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</si>
  <si>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</si>
  <si>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</si>
  <si>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</si>
  <si>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</si>
  <si>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</si>
  <si>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</si>
  <si>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</si>
  <si>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</si>
  <si>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</si>
  <si>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</si>
  <si>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</si>
  <si>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</si>
  <si>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</si>
  <si>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</si>
  <si>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</si>
  <si>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</si>
  <si>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</si>
  <si>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</si>
  <si>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</si>
  <si>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</si>
  <si>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</si>
  <si>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</si>
  <si>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</si>
  <si>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</si>
  <si>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</si>
  <si>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</si>
  <si>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</si>
  <si>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</si>
  <si>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</si>
  <si>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</si>
  <si>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</si>
  <si>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</si>
  <si>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</si>
  <si>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</si>
  <si>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</si>
  <si>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</si>
  <si>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</si>
  <si>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</si>
  <si>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</si>
  <si>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</si>
  <si>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</si>
  <si>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</si>
  <si>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</si>
  <si>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</si>
  <si>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</si>
  <si>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</si>
  <si>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</si>
  <si>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</si>
  <si>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</si>
  <si>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</si>
  <si>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</si>
  <si>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</si>
  <si>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</si>
  <si>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</si>
  <si>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</si>
  <si>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</si>
  <si>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</si>
  <si>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</si>
  <si>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</si>
  <si>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</si>
  <si>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</si>
  <si>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</si>
  <si>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</si>
  <si>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</si>
  <si>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</si>
  <si>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</si>
  <si>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</si>
  <si>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</si>
  <si>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</si>
  <si>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</si>
  <si>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</si>
  <si>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</si>
  <si>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</si>
  <si>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</si>
  <si>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</si>
  <si>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</si>
  <si>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</si>
  <si>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</si>
  <si>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</si>
  <si>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</si>
  <si>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</si>
  <si>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</si>
  <si>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</si>
  <si>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</si>
  <si>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</si>
  <si>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</si>
  <si>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</si>
  <si>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</si>
  <si>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</si>
  <si>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</si>
  <si>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</si>
  <si>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</si>
  <si>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</si>
  <si>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</si>
  <si>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</si>
  <si>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</si>
  <si>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</si>
  <si>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</si>
  <si>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</si>
  <si>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</si>
  <si>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</si>
  <si>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</si>
  <si>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</si>
  <si>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</si>
  <si>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</si>
  <si>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</si>
  <si>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</si>
  <si>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</si>
  <si>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</si>
  <si>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</si>
  <si>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</si>
  <si>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</si>
  <si>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</si>
  <si>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</si>
  <si>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</si>
  <si>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</si>
  <si>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</si>
  <si>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</si>
  <si>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</si>
  <si>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</si>
  <si>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</si>
  <si>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</si>
  <si>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</si>
  <si>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</si>
  <si>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</si>
  <si>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</si>
  <si>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</si>
  <si>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</si>
  <si>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</si>
  <si>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</si>
  <si>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</si>
  <si>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</si>
  <si>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</si>
  <si>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</si>
  <si>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</si>
  <si>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</si>
  <si>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</si>
  <si>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</si>
  <si>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</si>
  <si>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</si>
  <si>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</si>
  <si>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</si>
  <si>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</si>
  <si>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</si>
  <si>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</si>
  <si>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</si>
  <si>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</si>
  <si>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</si>
  <si>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</si>
  <si>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</si>
  <si>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</si>
  <si>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</si>
  <si>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</si>
  <si>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</si>
  <si>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</si>
  <si>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</si>
  <si>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</si>
  <si>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</si>
  <si>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</si>
  <si>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</si>
  <si>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</si>
  <si>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</si>
  <si>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</si>
  <si>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</si>
  <si>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</si>
  <si>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</si>
  <si>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</si>
  <si>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</si>
  <si>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</si>
  <si>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</si>
  <si>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</si>
  <si>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</si>
  <si>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</si>
  <si>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</si>
  <si>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</si>
  <si>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</si>
  <si>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</si>
  <si>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</si>
  <si>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</si>
  <si>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</si>
  <si>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</si>
  <si>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</si>
  <si>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</si>
  <si>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</si>
  <si>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</si>
  <si>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</si>
  <si>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</si>
  <si>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</si>
  <si>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</si>
  <si>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</si>
  <si>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</si>
  <si>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</si>
  <si>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</si>
  <si>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</si>
  <si>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</si>
  <si>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</si>
  <si>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</si>
  <si>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</si>
  <si>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</si>
  <si>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</si>
  <si>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</si>
  <si>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</si>
  <si>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</si>
  <si>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</si>
  <si>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</si>
  <si>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</si>
  <si>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</si>
  <si>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</si>
  <si>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</si>
  <si>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</si>
  <si>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</si>
  <si>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</si>
  <si>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</si>
  <si>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</si>
  <si>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</si>
  <si>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</si>
  <si>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</si>
  <si>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</si>
  <si>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</si>
  <si>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</si>
  <si>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</si>
  <si>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</si>
  <si>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</si>
  <si>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</si>
  <si>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</si>
  <si>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</si>
  <si>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</si>
  <si>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</si>
  <si>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</si>
  <si>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</si>
  <si>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</si>
  <si>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</si>
  <si>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</si>
  <si>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</si>
  <si>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</si>
  <si>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</si>
  <si>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</si>
  <si>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</si>
  <si>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</si>
  <si>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</si>
  <si>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</si>
  <si>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</si>
  <si>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</si>
  <si>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</si>
  <si>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</si>
  <si>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</si>
  <si>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</si>
  <si>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</si>
  <si>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</si>
  <si>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</si>
  <si>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</si>
  <si>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</si>
  <si>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</si>
  <si>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</si>
  <si>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</si>
  <si>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</si>
  <si>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</si>
  <si>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</si>
  <si>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</si>
  <si>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</si>
  <si>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</si>
  <si>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</si>
  <si>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</si>
  <si>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</si>
  <si>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</si>
  <si>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</si>
  <si>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</si>
  <si>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</si>
  <si>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</si>
  <si>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</si>
  <si>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</si>
  <si>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</si>
  <si>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</si>
  <si>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</si>
  <si>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</si>
  <si>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</si>
  <si>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</si>
  <si>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</si>
  <si>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</si>
  <si>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</si>
  <si>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</si>
  <si>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</si>
  <si>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</si>
  <si>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</si>
  <si>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</si>
  <si>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</si>
  <si>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</si>
  <si>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</si>
  <si>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</si>
  <si>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</si>
  <si>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</si>
  <si>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</si>
  <si>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</si>
  <si>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</si>
  <si>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</si>
  <si>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</si>
  <si>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</si>
  <si>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</si>
  <si>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</si>
  <si>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</si>
  <si>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</si>
  <si>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</si>
  <si>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</si>
  <si>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</si>
  <si>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</si>
  <si>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</si>
  <si>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</si>
  <si>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</si>
  <si>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</si>
  <si>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</si>
  <si>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</si>
  <si>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</si>
  <si>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</si>
  <si>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</si>
  <si>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</si>
  <si>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</si>
  <si>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</si>
  <si>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</si>
  <si>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</si>
  <si>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</si>
  <si>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</si>
  <si>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</si>
  <si>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</si>
  <si>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</si>
  <si>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</si>
  <si>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</si>
  <si>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</si>
  <si>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</si>
  <si>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</si>
  <si>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</si>
  <si>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</si>
  <si>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</si>
  <si>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</si>
  <si>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</si>
  <si>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</si>
  <si>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</si>
  <si>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</si>
  <si>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</si>
  <si>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</si>
  <si>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</si>
  <si>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</si>
  <si>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</si>
  <si>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</si>
  <si>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</si>
  <si>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</si>
  <si>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</si>
  <si>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</si>
  <si>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</si>
  <si>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</si>
  <si>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</si>
  <si>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</si>
  <si>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</si>
  <si>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</si>
  <si>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</si>
  <si>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</si>
  <si>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</si>
  <si>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</si>
  <si>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</si>
  <si>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</si>
  <si>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</si>
  <si>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</si>
  <si>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</si>
  <si>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</si>
  <si>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</si>
  <si>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</si>
  <si>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</si>
  <si>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</si>
  <si>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</si>
  <si>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</si>
  <si>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</si>
  <si>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</si>
  <si>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</si>
  <si>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</si>
  <si>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</si>
  <si>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</si>
  <si>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</si>
  <si>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</si>
  <si>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</si>
  <si>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</si>
  <si>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</si>
  <si>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</si>
  <si>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</si>
  <si>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</si>
  <si>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</si>
  <si>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</si>
  <si>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</si>
  <si>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</si>
  <si>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</si>
  <si>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</si>
  <si>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</si>
  <si>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</si>
  <si>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</si>
  <si>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</si>
  <si>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</si>
  <si>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</si>
  <si>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</si>
  <si>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</si>
  <si>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</si>
  <si>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</si>
  <si>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</si>
  <si>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</si>
  <si>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</si>
  <si>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</si>
  <si>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</si>
  <si>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</si>
  <si>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</si>
  <si>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</si>
  <si>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</si>
  <si>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</si>
  <si>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</si>
  <si>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</si>
  <si>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</si>
  <si>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</si>
  <si>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</si>
  <si>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</si>
  <si>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</si>
  <si>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</si>
  <si>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</si>
  <si>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</si>
  <si>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</si>
  <si>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</si>
  <si>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</si>
  <si>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</si>
  <si>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</si>
  <si>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</si>
  <si>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</si>
  <si>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</si>
  <si>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</si>
  <si>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</si>
  <si>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</si>
  <si>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</si>
  <si>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</si>
  <si>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</si>
  <si>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</si>
  <si>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</si>
  <si>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</si>
  <si>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</si>
  <si>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</si>
  <si>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</si>
  <si>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</si>
  <si>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</si>
  <si>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</si>
  <si>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</si>
  <si>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</si>
  <si>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</si>
  <si>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</si>
  <si>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</si>
  <si>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</si>
  <si>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</si>
  <si>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</si>
  <si>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</si>
  <si>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</si>
  <si>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</si>
  <si>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</si>
  <si>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</si>
  <si>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</si>
  <si>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</si>
  <si>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</si>
  <si>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</si>
  <si>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</si>
  <si>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</si>
  <si>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</si>
  <si>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</si>
  <si>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</si>
  <si>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</si>
  <si>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</si>
  <si>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</si>
  <si>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</si>
  <si>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</si>
  <si>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</si>
  <si>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</si>
  <si>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</si>
  <si>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</si>
  <si>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</si>
  <si>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</si>
  <si>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</si>
  <si>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</si>
  <si>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</si>
  <si>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</si>
  <si>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</si>
  <si>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</si>
  <si>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</si>
  <si>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</si>
  <si>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</si>
  <si>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</si>
  <si>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</si>
  <si>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</si>
  <si>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</si>
  <si>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</si>
  <si>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</si>
  <si>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</si>
  <si>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</si>
  <si>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</si>
  <si>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</si>
  <si>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</si>
  <si>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</si>
  <si>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</si>
  <si>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</si>
  <si>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</si>
  <si>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</si>
  <si>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</si>
  <si>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</si>
  <si>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</si>
  <si>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</si>
  <si>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</si>
  <si>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</si>
  <si>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</si>
  <si>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</si>
  <si>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</si>
  <si>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</si>
  <si>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</si>
  <si>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</si>
  <si>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</si>
  <si>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</si>
  <si>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</si>
  <si>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</si>
  <si>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</si>
  <si>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</si>
  <si>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</si>
  <si>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</si>
  <si>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</si>
  <si>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</si>
  <si>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</si>
  <si>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</si>
  <si>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</si>
  <si>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</si>
  <si>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</si>
  <si>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</si>
  <si>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</si>
  <si>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</si>
  <si>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</si>
  <si>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</si>
  <si>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</si>
  <si>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</si>
  <si>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</si>
  <si>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</si>
  <si>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</si>
  <si>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</si>
  <si>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</si>
  <si>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</si>
  <si>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</si>
  <si>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</si>
  <si>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</si>
  <si>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</si>
  <si>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</si>
  <si>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</si>
  <si>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</si>
  <si>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</si>
  <si>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</si>
  <si>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</si>
  <si>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</si>
  <si>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</si>
  <si>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</si>
  <si>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</si>
  <si>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</si>
  <si>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</si>
  <si>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</si>
  <si>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</si>
  <si>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</si>
  <si>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</si>
  <si>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</si>
  <si>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</si>
  <si>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</si>
  <si>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</si>
  <si>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</si>
  <si>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</si>
  <si>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</si>
  <si>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</si>
  <si>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</si>
  <si>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</si>
  <si>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</si>
  <si>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</si>
  <si>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</si>
  <si>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</si>
  <si>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</si>
  <si>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</si>
  <si>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</si>
  <si>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</si>
  <si>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</si>
  <si>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</si>
  <si>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</si>
  <si>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</si>
  <si>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</si>
  <si>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</si>
  <si>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</si>
  <si>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</si>
  <si>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</si>
  <si>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</si>
  <si>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</si>
  <si>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</si>
  <si>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</si>
  <si>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</si>
  <si>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</si>
  <si>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</si>
  <si>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</si>
  <si>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</si>
  <si>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</si>
  <si>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</si>
  <si>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</si>
  <si>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</si>
  <si>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</si>
  <si>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</si>
  <si>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</si>
  <si>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</si>
  <si>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</si>
  <si>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</si>
  <si>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</si>
  <si>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</si>
  <si>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</si>
  <si>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</si>
  <si>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</si>
  <si>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</si>
  <si>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</si>
  <si>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</si>
  <si>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</si>
  <si>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</si>
  <si>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</si>
  <si>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</si>
  <si>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</si>
  <si>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</si>
  <si>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</si>
  <si>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</si>
  <si>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</si>
  <si>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</si>
  <si>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</si>
  <si>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</si>
  <si>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</si>
  <si>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</si>
  <si>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</si>
  <si>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</si>
  <si>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</si>
  <si>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</si>
  <si>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</si>
  <si>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</si>
  <si>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</si>
  <si>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</si>
  <si>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</si>
  <si>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</si>
  <si>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</si>
  <si>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</si>
  <si>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</si>
  <si>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</si>
  <si>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</si>
  <si>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</si>
  <si>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</si>
  <si>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</si>
  <si>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</si>
  <si>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</si>
  <si>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</si>
  <si>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</si>
  <si>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</si>
  <si>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</si>
  <si>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</si>
  <si>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</si>
  <si>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</si>
  <si>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</si>
  <si>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</si>
  <si>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</si>
  <si>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</si>
  <si>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</si>
  <si>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</si>
  <si>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</si>
  <si>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</si>
  <si>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</si>
  <si>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</si>
  <si>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</si>
  <si>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</si>
  <si>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</si>
  <si>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</si>
  <si>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</si>
  <si>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</si>
  <si>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</si>
  <si>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</si>
  <si>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</si>
  <si>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</si>
  <si>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</si>
  <si>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</si>
  <si>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</si>
  <si>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</si>
  <si>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</si>
  <si>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</si>
  <si>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</si>
  <si>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</si>
  <si>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</si>
  <si>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</si>
  <si>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</si>
  <si>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</si>
  <si>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</si>
  <si>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</si>
  <si>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</si>
  <si>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</si>
  <si>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</si>
  <si>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</si>
  <si>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</si>
  <si>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</si>
  <si>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</si>
  <si>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</si>
  <si>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</si>
  <si>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</si>
  <si>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</si>
  <si>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</si>
  <si>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</si>
  <si>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</si>
  <si>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</si>
  <si>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</si>
  <si>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</si>
  <si>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</si>
  <si>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</si>
  <si>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</si>
  <si>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</si>
  <si>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</si>
  <si>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</si>
  <si>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</si>
  <si>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</si>
  <si>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</si>
  <si>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</si>
  <si>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</si>
  <si>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</si>
  <si>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</si>
  <si>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</si>
  <si>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</si>
  <si>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</si>
  <si>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</si>
  <si>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</si>
  <si>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</si>
  <si>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</si>
  <si>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</si>
  <si>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</si>
  <si>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</si>
  <si>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</si>
  <si>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</si>
  <si>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</si>
  <si>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</si>
  <si>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</si>
  <si>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</si>
  <si>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</si>
  <si>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</si>
  <si>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</si>
  <si>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</si>
  <si>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</si>
  <si>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</si>
  <si>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</si>
  <si>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</si>
  <si>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</si>
  <si>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</si>
  <si>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</si>
  <si>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</si>
  <si>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</si>
  <si>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</si>
  <si>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</si>
  <si>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</si>
  <si>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</si>
  <si>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</si>
  <si>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</si>
  <si>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</si>
  <si>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</si>
  <si>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</si>
  <si>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</si>
  <si>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</si>
  <si>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</si>
  <si>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</si>
  <si>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</si>
  <si>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</si>
  <si>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</si>
  <si>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</si>
  <si>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</si>
  <si>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</si>
  <si>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</si>
  <si>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</si>
  <si>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</si>
  <si>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</si>
  <si>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</si>
  <si>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</si>
  <si>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</si>
  <si>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</si>
  <si>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</si>
  <si>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</si>
  <si>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</si>
  <si>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</si>
  <si>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</si>
  <si>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</si>
  <si>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</si>
  <si>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</si>
  <si>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</si>
  <si>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</si>
  <si>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</si>
  <si>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</si>
  <si>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</si>
  <si>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</si>
  <si>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</si>
  <si>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</si>
  <si>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</si>
  <si>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</si>
  <si>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</si>
  <si>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</si>
  <si>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</si>
  <si>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</si>
  <si>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</si>
  <si>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</si>
  <si>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</si>
  <si>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</si>
  <si>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</si>
  <si>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</si>
  <si>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</si>
  <si>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</si>
  <si>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</si>
  <si>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</si>
  <si>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</si>
  <si>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</si>
  <si>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</si>
  <si>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</si>
  <si>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</si>
  <si>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</si>
  <si>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</si>
  <si>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</si>
  <si>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</si>
  <si>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</si>
  <si>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</si>
  <si>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</si>
  <si>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</si>
  <si>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</si>
  <si>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</si>
  <si>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</si>
  <si>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</si>
  <si>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</si>
  <si>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</si>
  <si>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</si>
  <si>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</si>
  <si>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</si>
  <si>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</si>
  <si>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</si>
  <si>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</si>
  <si>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</si>
  <si>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</si>
  <si>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</si>
  <si>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</si>
  <si>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</si>
  <si>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</si>
  <si>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</si>
  <si>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</si>
  <si>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</si>
  <si>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</si>
  <si>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</si>
  <si>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</si>
  <si>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</si>
  <si>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</si>
  <si>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</si>
  <si>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</si>
  <si>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</si>
  <si>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</si>
  <si>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</si>
  <si>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</si>
  <si>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</si>
  <si>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</si>
  <si>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</si>
  <si>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</si>
  <si>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</si>
  <si>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</si>
  <si>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</si>
  <si>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</si>
  <si>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</si>
  <si>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</si>
  <si>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</si>
  <si>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</si>
  <si>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</si>
  <si>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</si>
  <si>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</si>
  <si>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</si>
  <si>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</si>
  <si>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</si>
  <si>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</si>
  <si>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</si>
  <si>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</si>
  <si>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</si>
  <si>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</si>
  <si>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</si>
  <si>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</si>
  <si>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</si>
  <si>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</si>
  <si>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</si>
  <si>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</si>
  <si>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</si>
  <si>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</si>
  <si>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</si>
  <si>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</si>
  <si>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</si>
  <si>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</si>
  <si>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</si>
  <si>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</si>
  <si>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</si>
  <si>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</si>
  <si>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</si>
  <si>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</si>
  <si>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</si>
  <si>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</si>
  <si>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</si>
  <si>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</si>
  <si>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</si>
  <si>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</si>
  <si>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</si>
  <si>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</si>
  <si>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</si>
  <si>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</si>
  <si>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</si>
  <si>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</si>
  <si>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</si>
  <si>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</si>
  <si>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</si>
  <si>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</si>
  <si>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</si>
  <si>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</si>
  <si>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</si>
  <si>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</si>
  <si>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</si>
  <si>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</si>
  <si>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</si>
  <si>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</si>
  <si>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</si>
  <si>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</si>
  <si>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</si>
  <si>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</si>
  <si>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</si>
  <si>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</si>
  <si>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</si>
  <si>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</si>
  <si>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</si>
  <si>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</si>
  <si>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</si>
  <si>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</si>
  <si>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</si>
  <si>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</si>
  <si>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</si>
  <si>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</si>
  <si>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</si>
  <si>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</si>
  <si>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</si>
  <si>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</si>
  <si>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</si>
  <si>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</si>
  <si>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</si>
  <si>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</si>
  <si>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</si>
  <si>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</si>
  <si>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</si>
  <si>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</si>
  <si>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</si>
  <si>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</si>
  <si>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</si>
  <si>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</si>
  <si>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</si>
  <si>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</si>
  <si>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</si>
  <si>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</si>
  <si>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</si>
  <si>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</si>
  <si>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</si>
  <si>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</si>
  <si>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</si>
  <si>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</si>
  <si>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</si>
  <si>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</si>
  <si>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</si>
  <si>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</si>
  <si>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</si>
  <si>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</si>
  <si>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</si>
  <si>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</si>
  <si>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</si>
  <si>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</si>
  <si>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</si>
  <si>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</si>
  <si>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</si>
  <si>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</si>
  <si>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</si>
  <si>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</si>
  <si>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</si>
  <si>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</si>
  <si>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</si>
  <si>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</si>
  <si>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</si>
  <si>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</si>
  <si>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</si>
  <si>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</si>
  <si>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</si>
  <si>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</si>
  <si>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</si>
  <si>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</si>
  <si>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</si>
  <si>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</si>
  <si>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</si>
  <si>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</si>
  <si>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</si>
  <si>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</si>
  <si>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</si>
  <si>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</si>
  <si>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</si>
  <si>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</si>
  <si>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</si>
  <si>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</si>
  <si>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</si>
  <si>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</si>
  <si>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</si>
  <si>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</si>
  <si>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</si>
  <si>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</si>
  <si>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</si>
  <si>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</si>
  <si>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</si>
  <si>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</si>
  <si>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</si>
  <si>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</si>
  <si>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</si>
  <si>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</si>
  <si>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</si>
  <si>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</si>
  <si>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</si>
  <si>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</si>
  <si>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</si>
  <si>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</si>
  <si>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</si>
  <si>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</si>
  <si>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</si>
  <si>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</si>
  <si>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</si>
  <si>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</si>
  <si>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</si>
  <si>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</si>
  <si>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</si>
  <si>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</si>
  <si>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</si>
  <si>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</si>
  <si>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</si>
  <si>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</si>
  <si>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</si>
  <si>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</si>
  <si>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</si>
  <si>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</si>
  <si>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</si>
  <si>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</si>
  <si>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</si>
  <si>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</si>
  <si>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</si>
  <si>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</si>
  <si>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</si>
  <si>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</si>
  <si>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</si>
  <si>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</si>
  <si>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</si>
  <si>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</si>
  <si>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</si>
  <si>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</si>
  <si>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</si>
  <si>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</si>
  <si>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</si>
  <si>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</si>
  <si>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</si>
  <si>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</si>
  <si>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</si>
  <si>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</si>
  <si>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</si>
  <si>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</si>
  <si>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</si>
  <si>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</si>
  <si>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</si>
  <si>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</si>
  <si>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</si>
  <si>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</si>
  <si>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</si>
  <si>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</si>
  <si>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</si>
  <si>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</si>
  <si>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</si>
  <si>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</si>
  <si>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</si>
  <si>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</si>
  <si>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</si>
  <si>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</si>
  <si>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</si>
  <si>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</si>
  <si>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</si>
  <si>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</si>
  <si>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</si>
  <si>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</si>
  <si>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</si>
  <si>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</si>
  <si>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</si>
  <si>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</si>
  <si>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</si>
  <si>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</si>
  <si>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</si>
  <si>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</si>
  <si>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</si>
  <si>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</si>
  <si>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</si>
  <si>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</si>
  <si>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</si>
  <si>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</si>
  <si>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</si>
  <si>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</si>
  <si>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</si>
  <si>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</si>
  <si>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</si>
  <si>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</si>
  <si>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</si>
  <si>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</si>
  <si>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</si>
  <si>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</si>
  <si>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</si>
  <si>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</si>
  <si>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</si>
  <si>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</si>
  <si>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</si>
  <si>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</si>
  <si>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</si>
  <si>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</si>
  <si>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</si>
  <si>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</si>
  <si>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</si>
  <si>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</si>
  <si>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</si>
  <si>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</si>
  <si>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</si>
  <si>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</si>
  <si>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</si>
  <si>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</si>
  <si>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</si>
  <si>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</si>
  <si>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</si>
  <si>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</si>
  <si>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</si>
  <si>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</si>
  <si>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</si>
  <si>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</si>
  <si>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</si>
  <si>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</si>
  <si>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</si>
  <si>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</si>
  <si>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</si>
  <si>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</si>
  <si>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</si>
  <si>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</si>
  <si>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</si>
  <si>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</si>
  <si>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</si>
  <si>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</si>
  <si>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</si>
  <si>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</si>
  <si>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</si>
  <si>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</si>
  <si>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</si>
  <si>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</si>
  <si>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</si>
  <si>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</si>
  <si>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</si>
  <si>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</si>
  <si>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</si>
  <si>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</si>
  <si>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</si>
  <si>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</si>
  <si>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</si>
  <si>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</si>
  <si>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</si>
  <si>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</si>
  <si>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</si>
  <si>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</si>
  <si>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</si>
  <si>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</si>
  <si>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</si>
  <si>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</si>
  <si>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</si>
  <si>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</si>
  <si>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</si>
  <si>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</si>
  <si>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</si>
  <si>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</si>
  <si>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</si>
  <si>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</si>
  <si>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</si>
  <si>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</si>
  <si>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</si>
  <si>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</si>
  <si>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</si>
  <si>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</si>
  <si>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</si>
  <si>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</si>
  <si>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</si>
  <si>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</si>
  <si>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</si>
  <si>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</si>
  <si>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</si>
  <si>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</si>
  <si>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</si>
  <si>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</si>
  <si>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</si>
  <si>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</si>
  <si>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</si>
  <si>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</si>
  <si>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</si>
  <si>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</si>
  <si>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</si>
  <si>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</si>
  <si>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</si>
  <si>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</si>
  <si>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</si>
  <si>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</si>
  <si>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</si>
  <si>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</si>
  <si>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</si>
  <si>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</si>
  <si>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</si>
  <si>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</si>
  <si>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</si>
  <si>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</si>
  <si>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</si>
  <si>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</si>
  <si>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</si>
  <si>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</si>
  <si>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</si>
  <si>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</si>
  <si>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</si>
  <si>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</si>
  <si>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</si>
  <si>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</si>
  <si>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</si>
  <si>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</si>
  <si>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</si>
  <si>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</si>
  <si>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</si>
  <si>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</si>
  <si>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</si>
  <si>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</si>
  <si>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</si>
  <si>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</si>
  <si>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</si>
  <si>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</si>
  <si>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</si>
  <si>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</si>
  <si>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</si>
  <si>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</si>
  <si>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</si>
  <si>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</si>
  <si>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</si>
  <si>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</si>
  <si>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</si>
  <si>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</si>
  <si>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</si>
  <si>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</si>
  <si>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</si>
  <si>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</si>
  <si>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</si>
  <si>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</si>
  <si>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</si>
  <si>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</si>
  <si>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</si>
  <si>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</si>
  <si>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</si>
  <si>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</si>
  <si>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</si>
  <si>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</si>
  <si>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</si>
  <si>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</si>
  <si>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</si>
  <si>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</si>
  <si>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</si>
  <si>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</si>
  <si>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</si>
  <si>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</si>
  <si>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</si>
  <si>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</si>
  <si>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</si>
  <si>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</si>
  <si>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</si>
  <si>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</si>
  <si>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</si>
  <si>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</si>
  <si>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</si>
  <si>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</si>
  <si>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</si>
  <si>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</si>
  <si>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</si>
  <si>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</si>
  <si>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</si>
  <si>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</si>
  <si>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</si>
  <si>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</si>
  <si>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</si>
  <si>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</si>
  <si>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</si>
  <si>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</si>
  <si>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</si>
  <si>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</si>
  <si>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</si>
  <si>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</si>
  <si>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</si>
  <si>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</si>
  <si>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</si>
  <si>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</si>
  <si>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</si>
  <si>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</si>
  <si>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</si>
  <si>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</si>
  <si>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</si>
  <si>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</si>
  <si>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</si>
  <si>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</si>
  <si>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</si>
  <si>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</si>
  <si>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</si>
  <si>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</si>
  <si>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</si>
  <si>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</si>
  <si>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</si>
  <si>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</si>
  <si>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</si>
  <si>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</si>
  <si>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</si>
  <si>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</si>
  <si>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</si>
  <si>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</si>
  <si>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</si>
  <si>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</si>
  <si>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</si>
  <si>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</si>
  <si>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</si>
  <si>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</si>
  <si>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</si>
  <si>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</si>
  <si>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</si>
  <si>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</si>
  <si>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</si>
  <si>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</si>
  <si>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</si>
  <si>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</si>
  <si>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</si>
  <si>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</si>
  <si>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</si>
  <si>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</si>
  <si>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</si>
  <si>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</si>
  <si>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</si>
  <si>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</si>
  <si>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</si>
  <si>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</si>
  <si>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</si>
  <si>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</si>
  <si>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</si>
  <si>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</si>
  <si>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</si>
  <si>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</si>
  <si>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</si>
  <si>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</si>
  <si>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</si>
  <si>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</si>
  <si>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</si>
  <si>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</si>
  <si>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</si>
  <si>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</si>
  <si>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</si>
  <si>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</si>
  <si>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</si>
  <si>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</si>
  <si>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</si>
  <si>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</si>
  <si>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</si>
  <si>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</si>
  <si>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</si>
  <si>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</si>
  <si>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</si>
  <si>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</si>
  <si>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</si>
  <si>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</si>
  <si>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</si>
  <si>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</si>
  <si>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</si>
  <si>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</si>
  <si>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</si>
  <si>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</si>
  <si>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</si>
  <si>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</si>
  <si>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</si>
  <si>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</si>
  <si>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</si>
  <si>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</si>
  <si>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</si>
  <si>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</si>
  <si>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</si>
  <si>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</si>
  <si>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</si>
  <si>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</si>
  <si>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</si>
  <si>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</si>
  <si>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</si>
  <si>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</si>
  <si>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</si>
  <si>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</si>
  <si>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</si>
  <si>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</si>
  <si>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</si>
  <si>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</si>
  <si>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</si>
  <si>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</si>
  <si>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</si>
  <si>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</si>
  <si>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</si>
  <si>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</si>
  <si>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</si>
  <si>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</si>
  <si>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</si>
  <si>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</si>
  <si>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</si>
  <si>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</si>
  <si>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</si>
  <si>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</si>
  <si>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</si>
  <si>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</si>
  <si>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</si>
  <si>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</si>
  <si>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</si>
  <si>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</si>
  <si>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</si>
  <si>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</si>
  <si>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</si>
  <si>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</si>
  <si>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</si>
  <si>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</si>
  <si>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</si>
  <si>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</si>
  <si>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</si>
  <si>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</si>
  <si>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</si>
  <si>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</si>
  <si>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</si>
  <si>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</si>
  <si>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</si>
  <si>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</si>
  <si>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</si>
  <si>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</si>
  <si>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</si>
  <si>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</si>
  <si>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</si>
  <si>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</si>
  <si>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</si>
  <si>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</si>
  <si>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</si>
  <si>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</si>
  <si>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</si>
  <si>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</si>
  <si>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</si>
  <si>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</si>
  <si>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</si>
  <si>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</si>
  <si>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</si>
  <si>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</si>
  <si>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</si>
  <si>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</si>
  <si>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</si>
  <si>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</si>
  <si>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</si>
  <si>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</si>
  <si>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</si>
  <si>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</si>
  <si>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</si>
  <si>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</si>
  <si>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</si>
  <si>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</si>
  <si>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</si>
  <si>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</si>
  <si>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</si>
  <si>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</si>
  <si>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</si>
  <si>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</si>
  <si>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</si>
  <si>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</si>
  <si>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</si>
  <si>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</si>
  <si>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</si>
  <si>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</si>
  <si>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</si>
  <si>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</si>
  <si>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</si>
  <si>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</si>
  <si>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</si>
  <si>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</si>
  <si>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</si>
  <si>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</si>
  <si>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</si>
  <si>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</si>
  <si>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</si>
  <si>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</si>
  <si>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</si>
  <si>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</si>
  <si>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</si>
  <si>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</si>
  <si>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</si>
  <si>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</si>
  <si>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</si>
  <si>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</si>
  <si>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</si>
  <si>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</si>
  <si>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</si>
  <si>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</si>
  <si>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</si>
  <si>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</si>
  <si>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</si>
  <si>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</si>
  <si>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</si>
  <si>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</si>
  <si>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</si>
  <si>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</si>
  <si>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</si>
  <si>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</si>
  <si>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</si>
  <si>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</si>
  <si>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</si>
  <si>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</si>
  <si>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</si>
  <si>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</si>
  <si>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</si>
  <si>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</si>
  <si>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</si>
  <si>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</si>
  <si>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</si>
  <si>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</si>
  <si>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</si>
  <si>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</si>
  <si>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</si>
  <si>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</si>
  <si>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</si>
  <si>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</si>
  <si>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</si>
  <si>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</si>
  <si>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</si>
  <si>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</si>
  <si>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</si>
  <si>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</si>
  <si>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</si>
  <si>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</si>
  <si>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</si>
  <si>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</si>
  <si>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</si>
  <si>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</si>
  <si>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</si>
  <si>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</si>
  <si>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</si>
  <si>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</si>
  <si>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</si>
  <si>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</si>
  <si>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</si>
  <si>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</si>
  <si>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</si>
  <si>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</si>
  <si>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</si>
  <si>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</si>
  <si>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</si>
  <si>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</si>
  <si>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</si>
  <si>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</si>
  <si>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</si>
  <si>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</si>
  <si>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</si>
  <si>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</si>
  <si>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</si>
  <si>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</si>
  <si>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</si>
  <si>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</si>
  <si>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</si>
  <si>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</si>
  <si>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</si>
  <si>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</si>
  <si>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</si>
  <si>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</si>
  <si>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</si>
  <si>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</si>
  <si>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</si>
  <si>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</si>
  <si>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</si>
  <si>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</si>
  <si>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</si>
  <si>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</si>
  <si>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</si>
  <si>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</si>
  <si>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</si>
  <si>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</si>
  <si>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</si>
  <si>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</si>
  <si>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</si>
  <si>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</si>
  <si>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</si>
  <si>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</si>
  <si>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</si>
  <si>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</si>
  <si>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</si>
  <si>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</si>
  <si>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</si>
  <si>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</si>
  <si>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</si>
  <si>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</si>
  <si>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</si>
  <si>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</si>
  <si>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</si>
  <si>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</si>
  <si>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</si>
  <si>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</si>
  <si>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</si>
  <si>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</si>
  <si>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</si>
  <si>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</si>
  <si>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</si>
  <si>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</si>
  <si>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</si>
  <si>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</si>
  <si>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</si>
  <si>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</si>
  <si>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</si>
  <si>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</si>
  <si>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</si>
  <si>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</si>
  <si>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</si>
  <si>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</si>
  <si>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</si>
  <si>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</si>
  <si>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</si>
  <si>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</si>
  <si>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</si>
  <si>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</si>
  <si>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</si>
  <si>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</si>
  <si>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</si>
  <si>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</si>
  <si>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</si>
  <si>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</si>
  <si>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</si>
  <si>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</si>
  <si>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</si>
  <si>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</si>
  <si>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</si>
  <si>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</si>
  <si>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</si>
  <si>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</si>
  <si>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</si>
  <si>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</si>
  <si>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</si>
  <si>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</si>
  <si>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</si>
  <si>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</si>
  <si>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</si>
  <si>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</si>
  <si>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</si>
  <si>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</si>
  <si>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</si>
  <si>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</si>
  <si>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</si>
  <si>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</si>
  <si>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</si>
  <si>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</si>
  <si>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</si>
  <si>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</si>
  <si>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</si>
  <si>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</si>
  <si>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</si>
  <si>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</si>
  <si>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</si>
  <si>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</si>
  <si>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</si>
  <si>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</si>
  <si>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</si>
  <si>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</si>
  <si>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</si>
  <si>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</si>
  <si>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</si>
  <si>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</si>
  <si>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</si>
  <si>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</si>
  <si>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</si>
  <si>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</si>
  <si>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</si>
  <si>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</si>
  <si>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</si>
  <si>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</si>
  <si>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</si>
  <si>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</si>
  <si>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</si>
  <si>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</si>
  <si>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</si>
  <si>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</si>
  <si>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</si>
  <si>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</si>
  <si>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</si>
  <si>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</si>
  <si>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</si>
  <si>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</si>
  <si>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</si>
  <si>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</si>
  <si>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</si>
  <si>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</si>
  <si>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</si>
  <si>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</si>
  <si>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</si>
  <si>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</si>
  <si>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</si>
  <si>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</si>
  <si>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</si>
  <si>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</si>
  <si>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</si>
  <si>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</si>
  <si>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</si>
  <si>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</si>
  <si>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</si>
  <si>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</si>
  <si>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</si>
  <si>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</si>
  <si>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</si>
  <si>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</si>
  <si>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</si>
  <si>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</si>
  <si>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</si>
  <si>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</si>
  <si>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</si>
  <si>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</si>
  <si>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</si>
  <si>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</si>
  <si>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</si>
  <si>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</si>
  <si>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</si>
  <si>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</si>
  <si>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</si>
  <si>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</si>
  <si>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</si>
  <si>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</si>
  <si>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</si>
  <si>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</si>
  <si>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</si>
  <si>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</si>
  <si>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</si>
  <si>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</si>
  <si>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</si>
  <si>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</si>
  <si>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</si>
  <si>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</si>
  <si>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</si>
  <si>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</si>
  <si>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</si>
  <si>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</si>
  <si>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</si>
  <si>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</si>
  <si>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</si>
  <si>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</si>
  <si>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</si>
  <si>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</si>
  <si>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</si>
  <si>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</si>
  <si>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</si>
  <si>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</si>
  <si>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</si>
  <si>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</si>
  <si>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</si>
  <si>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</si>
  <si>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</si>
  <si>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</si>
  <si>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</si>
  <si>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</si>
  <si>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</si>
  <si>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</si>
  <si>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</si>
  <si>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</si>
  <si>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</si>
  <si>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</si>
  <si>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</si>
  <si>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</si>
  <si>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</si>
  <si>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</si>
  <si>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</si>
  <si>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</si>
  <si>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</si>
  <si>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</si>
  <si>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</si>
  <si>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</si>
  <si>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</si>
  <si>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</si>
  <si>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</si>
  <si>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</si>
  <si>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</si>
  <si>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</si>
  <si>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</si>
  <si>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</si>
  <si>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</si>
  <si>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</si>
  <si>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</si>
  <si>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</si>
  <si>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</si>
  <si>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</si>
  <si>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</si>
  <si>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</si>
  <si>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</si>
  <si>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</si>
  <si>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</si>
  <si>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</si>
  <si>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</si>
  <si>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</si>
  <si>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</si>
  <si>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</si>
  <si>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</si>
  <si>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</si>
  <si>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</si>
  <si>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</si>
  <si>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</si>
  <si>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</si>
  <si>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</si>
  <si>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</si>
  <si>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</si>
  <si>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</si>
  <si>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</si>
  <si>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</si>
  <si>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</si>
  <si>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</si>
  <si>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</si>
  <si>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</si>
  <si>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</si>
  <si>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</si>
  <si>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</si>
  <si>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</si>
  <si>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</si>
  <si>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</si>
  <si>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</si>
  <si>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</si>
  <si>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</si>
  <si>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</si>
  <si>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</si>
  <si>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</si>
  <si>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</si>
  <si>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</si>
  <si>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</si>
  <si>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</si>
  <si>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</si>
  <si>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</si>
  <si>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</si>
  <si>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</si>
  <si>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</si>
  <si>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</si>
  <si>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</si>
  <si>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</si>
  <si>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</si>
  <si>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</si>
  <si>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</si>
  <si>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</si>
  <si>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</si>
  <si>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</si>
  <si>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</si>
  <si>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</si>
  <si>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</si>
  <si>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</si>
  <si>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</si>
  <si>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</si>
  <si>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</si>
  <si>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</si>
  <si>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</si>
  <si>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</si>
  <si>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</si>
  <si>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</si>
  <si>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</si>
  <si>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</si>
  <si>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</si>
  <si>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</si>
  <si>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</si>
  <si>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</si>
  <si>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</si>
  <si>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</si>
  <si>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</si>
  <si>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</si>
  <si>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</si>
  <si>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</si>
  <si>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</si>
  <si>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</si>
  <si>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</si>
  <si>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</si>
  <si>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</si>
  <si>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</si>
  <si>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</si>
  <si>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</si>
  <si>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</si>
  <si>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</si>
  <si>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</si>
  <si>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</si>
  <si>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</si>
  <si>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</si>
  <si>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</si>
  <si>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</si>
  <si>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</si>
  <si>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</si>
  <si>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</si>
  <si>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</si>
  <si>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</si>
  <si>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</si>
  <si>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</si>
  <si>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</si>
  <si>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</si>
  <si>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</si>
  <si>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</si>
  <si>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</si>
  <si>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</si>
  <si>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</si>
  <si>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</si>
  <si>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</si>
  <si>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</si>
  <si>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</si>
  <si>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</si>
  <si>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</si>
  <si>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</si>
  <si>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</si>
  <si>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</si>
  <si>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</si>
  <si>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</si>
  <si>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</si>
  <si>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</si>
  <si>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</si>
  <si>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</si>
  <si>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</si>
  <si>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</si>
  <si>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</si>
  <si>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</si>
  <si>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</si>
  <si>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</si>
  <si>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</si>
  <si>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</si>
  <si>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</si>
  <si>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</si>
  <si>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</si>
  <si>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</si>
  <si>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</si>
  <si>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</si>
  <si>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</si>
  <si>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</si>
  <si>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</si>
  <si>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</si>
  <si>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</si>
  <si>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</si>
  <si>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</si>
  <si>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</si>
  <si>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</si>
  <si>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</si>
  <si>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</si>
  <si>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</si>
  <si>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</si>
  <si>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</si>
  <si>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</si>
  <si>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</si>
  <si>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</si>
  <si>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</si>
  <si>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</si>
  <si>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</si>
  <si>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</si>
  <si>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</si>
  <si>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</si>
  <si>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</si>
  <si>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</si>
  <si>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</si>
  <si>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</si>
  <si>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</si>
  <si>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</si>
  <si>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</si>
  <si>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</si>
  <si>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</si>
  <si>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</si>
  <si>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</si>
  <si>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</si>
  <si>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</si>
  <si>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</si>
  <si>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</si>
  <si>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</si>
  <si>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</si>
  <si>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</si>
  <si>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</si>
  <si>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</si>
  <si>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</si>
  <si>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</si>
  <si>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</si>
  <si>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</si>
  <si>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</si>
  <si>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</si>
  <si>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</si>
  <si>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</si>
  <si>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</si>
  <si>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</si>
  <si>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</si>
  <si>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</si>
  <si>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</si>
  <si>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</si>
  <si>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</si>
  <si>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</si>
  <si>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</si>
  <si>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</si>
  <si>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</si>
  <si>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</si>
  <si>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</si>
  <si>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</si>
  <si>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</si>
  <si>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</si>
  <si>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</si>
  <si>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</si>
  <si>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</si>
  <si>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</si>
  <si>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</si>
  <si>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</si>
  <si>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</si>
  <si>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</si>
  <si>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</si>
  <si>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</si>
  <si>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</si>
  <si>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</si>
  <si>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</si>
  <si>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</si>
  <si>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</si>
  <si>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</si>
  <si>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</si>
  <si>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</si>
  <si>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</si>
  <si>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</si>
  <si>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</si>
  <si>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</si>
  <si>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</si>
  <si>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</si>
  <si>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</si>
  <si>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</si>
  <si>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</si>
  <si>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</si>
  <si>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</si>
  <si>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</si>
  <si>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</si>
  <si>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</si>
  <si>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</si>
  <si>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</si>
  <si>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</si>
  <si>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</si>
  <si>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</si>
  <si>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</si>
  <si>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</si>
  <si>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</si>
  <si>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</si>
  <si>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</si>
  <si>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</si>
  <si>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</si>
  <si>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</si>
  <si>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</si>
  <si>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</si>
  <si>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</si>
  <si>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</si>
  <si>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</si>
  <si>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</si>
  <si>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</si>
  <si>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</si>
  <si>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</si>
  <si>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</si>
  <si>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</si>
  <si>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</si>
  <si>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</si>
  <si>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</si>
  <si>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</si>
  <si>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</si>
  <si>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</si>
  <si>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</si>
  <si>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</si>
  <si>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</si>
  <si>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</si>
  <si>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</si>
  <si>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</si>
  <si>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</si>
  <si>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</si>
  <si>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</si>
  <si>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</si>
  <si>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</si>
  <si>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</si>
  <si>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</si>
  <si>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</si>
  <si>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</si>
  <si>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</si>
  <si>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</si>
  <si>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</si>
  <si>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</si>
  <si>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</si>
  <si>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</si>
  <si>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</si>
  <si>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</si>
  <si>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</si>
  <si>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</si>
  <si>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</si>
  <si>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</si>
  <si>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</si>
  <si>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</si>
  <si>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</si>
  <si>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</si>
  <si>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</si>
  <si>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</si>
  <si>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</si>
  <si>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</si>
  <si>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</si>
  <si>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</si>
  <si>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</si>
  <si>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</si>
  <si>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</si>
  <si>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</si>
  <si>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</si>
  <si>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</si>
  <si>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</si>
  <si>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</si>
  <si>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</si>
  <si>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</si>
  <si>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</si>
  <si>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</si>
  <si>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</si>
  <si>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</si>
  <si>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</si>
  <si>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</si>
  <si>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</si>
  <si>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</si>
  <si>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</si>
  <si>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</si>
  <si>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</si>
  <si>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</si>
  <si>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</si>
  <si>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</si>
  <si>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</si>
  <si>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</si>
  <si>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</si>
  <si>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</si>
  <si>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</si>
  <si>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</si>
  <si>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</si>
  <si>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</si>
  <si>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</si>
  <si>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</si>
  <si>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</si>
  <si>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</si>
  <si>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</si>
  <si>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</si>
  <si>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</si>
  <si>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</si>
  <si>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</si>
  <si>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</si>
  <si>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</si>
  <si>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</si>
  <si>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</si>
  <si>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</si>
  <si>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</si>
  <si>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</si>
  <si>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</si>
  <si>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</si>
  <si>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</si>
  <si>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</si>
  <si>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</si>
  <si>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</si>
  <si>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</si>
  <si>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</si>
  <si>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</si>
  <si>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</si>
  <si>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</si>
  <si>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</si>
  <si>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</si>
  <si>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</si>
  <si>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</si>
  <si>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</si>
  <si>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</si>
  <si>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</si>
  <si>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</si>
  <si>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</si>
  <si>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</si>
  <si>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</si>
  <si>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</si>
  <si>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</si>
  <si>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</si>
  <si>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</si>
  <si>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</si>
  <si>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</si>
  <si>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</si>
  <si>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</si>
  <si>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</si>
  <si>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</si>
  <si>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</si>
  <si>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</si>
  <si>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</si>
  <si>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</si>
  <si>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</si>
  <si>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</si>
  <si>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</si>
  <si>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</si>
  <si>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</si>
  <si>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</si>
  <si>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</si>
  <si>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</si>
  <si>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</si>
  <si>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</si>
  <si>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</si>
  <si>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</si>
  <si>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</si>
  <si>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</si>
  <si>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</si>
  <si>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</si>
  <si>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</si>
  <si>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</si>
  <si>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</si>
  <si>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</si>
  <si>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</si>
  <si>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</si>
  <si>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</si>
  <si>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</si>
  <si>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</si>
  <si>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</si>
  <si>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</si>
  <si>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</si>
  <si>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</si>
  <si>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</si>
  <si>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</si>
  <si>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</si>
  <si>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</si>
  <si>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</si>
  <si>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</si>
  <si>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</si>
  <si>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</si>
  <si>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</si>
  <si>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</si>
  <si>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</si>
  <si>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</si>
  <si>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</si>
  <si>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</si>
  <si>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</si>
  <si>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</si>
  <si>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</si>
  <si>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</si>
  <si>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</si>
  <si>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</si>
  <si>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</si>
  <si>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</si>
  <si>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</si>
  <si>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</si>
  <si>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</si>
  <si>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</si>
  <si>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</si>
  <si>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</si>
  <si>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</si>
  <si>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</si>
  <si>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</si>
  <si>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</si>
  <si>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</si>
  <si>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</si>
  <si>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</si>
  <si>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</si>
  <si>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</si>
  <si>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</si>
  <si>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</si>
  <si>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</si>
  <si>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</si>
  <si>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</si>
  <si>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</si>
  <si>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</si>
  <si>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</si>
  <si>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</si>
  <si>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</si>
  <si>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</si>
  <si>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</si>
  <si>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</si>
  <si>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</si>
  <si>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</si>
  <si>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</si>
  <si>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</si>
  <si>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</si>
  <si>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</si>
  <si>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</si>
  <si>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</si>
  <si>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</si>
  <si>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</si>
  <si>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</si>
  <si>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</si>
  <si>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</si>
  <si>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</si>
  <si>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</si>
  <si>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</si>
  <si>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</si>
  <si>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</si>
  <si>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</si>
  <si>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</si>
  <si>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</si>
  <si>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</si>
  <si>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</si>
  <si>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</si>
  <si>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</si>
  <si>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</si>
  <si>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</si>
  <si>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</si>
  <si>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</si>
  <si>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</si>
  <si>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</si>
  <si>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</si>
  <si>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</si>
  <si>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</si>
  <si>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</si>
  <si>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</si>
  <si>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</si>
  <si>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</si>
  <si>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</si>
  <si>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</si>
  <si>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</si>
  <si>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</si>
  <si>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</si>
  <si>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</si>
  <si>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</si>
  <si>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</si>
  <si>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</si>
  <si>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</si>
  <si>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</si>
  <si>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</si>
  <si>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</si>
  <si>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</si>
  <si>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</si>
  <si>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</si>
  <si>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</si>
  <si>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</si>
  <si>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</si>
  <si>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</si>
  <si>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</si>
  <si>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</si>
  <si>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</si>
  <si>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</si>
  <si>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</si>
  <si>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</si>
  <si>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</si>
  <si>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</si>
  <si>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</si>
  <si>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</si>
  <si>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</si>
  <si>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</si>
  <si>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</si>
  <si>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</si>
  <si>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</si>
  <si>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</si>
  <si>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</si>
  <si>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</si>
  <si>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</si>
  <si>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</si>
  <si>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</si>
  <si>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</si>
  <si>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</si>
  <si>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</si>
  <si>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</si>
  <si>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</si>
  <si>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</si>
  <si>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</si>
  <si>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</si>
  <si>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</si>
  <si>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</si>
  <si>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</si>
  <si>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</si>
  <si>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</si>
  <si>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</si>
  <si>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</si>
  <si>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</si>
  <si>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</si>
  <si>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</si>
  <si>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</si>
  <si>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</si>
  <si>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</si>
  <si>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</si>
  <si>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</si>
  <si>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</si>
  <si>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</si>
  <si>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</si>
  <si>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</si>
  <si>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</si>
  <si>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</si>
  <si>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</si>
  <si>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</si>
  <si>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</si>
  <si>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</si>
  <si>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</si>
  <si>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</si>
  <si>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</si>
  <si>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</si>
  <si>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</si>
  <si>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</si>
  <si>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</si>
  <si>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</si>
  <si>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</si>
  <si>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</si>
  <si>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</si>
  <si>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</si>
  <si>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</si>
  <si>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</si>
  <si>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</si>
  <si>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</si>
  <si>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</si>
  <si>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</si>
  <si>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</si>
  <si>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</si>
  <si>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</si>
  <si>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</si>
  <si>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</si>
  <si>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</si>
  <si>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</si>
  <si>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</si>
  <si>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</si>
  <si>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</si>
  <si>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</si>
  <si>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</si>
  <si>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</si>
  <si>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</si>
  <si>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</si>
  <si>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</si>
  <si>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</si>
  <si>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</si>
  <si>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</si>
  <si>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</si>
  <si>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</si>
  <si>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</si>
  <si>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</si>
  <si>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</si>
  <si>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</si>
  <si>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</si>
  <si>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</si>
  <si>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</si>
  <si>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</si>
  <si>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</si>
  <si>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</si>
  <si>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</si>
  <si>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</si>
  <si>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</si>
  <si>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</si>
  <si>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</si>
  <si>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</si>
  <si>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</si>
  <si>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</si>
  <si>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</si>
  <si>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</si>
  <si>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</si>
  <si>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</si>
  <si>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</si>
  <si>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</si>
  <si>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</si>
  <si>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</si>
  <si>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</si>
  <si>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</si>
  <si>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</si>
  <si>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</si>
  <si>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</si>
  <si>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</si>
  <si>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</si>
  <si>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</si>
  <si>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</si>
  <si>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</si>
  <si>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</si>
  <si>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</si>
  <si>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</si>
  <si>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</si>
  <si>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</si>
  <si>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</si>
  <si>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</si>
  <si>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</si>
  <si>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</si>
  <si>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</si>
  <si>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</si>
  <si>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</si>
  <si>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</si>
  <si>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</si>
  <si>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</si>
  <si>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</si>
  <si>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</si>
  <si>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</si>
  <si>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</si>
  <si>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</si>
  <si>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</si>
  <si>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</si>
  <si>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</si>
  <si>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</si>
  <si>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</si>
  <si>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</si>
  <si>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</si>
  <si>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</si>
  <si>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</si>
  <si>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</si>
  <si>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</si>
  <si>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</si>
  <si>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</si>
  <si>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</si>
  <si>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</si>
  <si>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</si>
  <si>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</si>
  <si>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</si>
  <si>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</si>
  <si>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</si>
  <si>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</si>
  <si>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</si>
  <si>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</si>
  <si>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</si>
  <si>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</si>
  <si>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</si>
  <si>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</si>
  <si>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</si>
  <si>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</si>
  <si>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</si>
  <si>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</si>
  <si>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</si>
  <si>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</si>
  <si>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</si>
  <si>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</si>
  <si>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</si>
  <si>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</si>
  <si>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</si>
  <si>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</si>
  <si>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</si>
  <si>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</si>
  <si>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</si>
  <si>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</si>
  <si>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</si>
  <si>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</si>
  <si>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</si>
  <si>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</si>
  <si>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</si>
  <si>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</si>
  <si>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</si>
  <si>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</si>
  <si>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</si>
  <si>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</si>
  <si>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</si>
  <si>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</si>
  <si>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</si>
  <si>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</si>
  <si>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</si>
  <si>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</si>
  <si>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</si>
  <si>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</si>
  <si>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</si>
  <si>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</si>
  <si>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</si>
  <si>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</si>
  <si>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</si>
  <si>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</si>
  <si>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</si>
  <si>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</si>
  <si>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</si>
  <si>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</si>
  <si>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</si>
  <si>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</si>
  <si>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</si>
  <si>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</si>
  <si>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</si>
  <si>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</si>
  <si>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</si>
  <si>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</si>
  <si>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</si>
  <si>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</si>
  <si>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</si>
  <si>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</si>
  <si>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</si>
  <si>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</si>
  <si>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</si>
  <si>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</si>
  <si>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</si>
  <si>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</si>
  <si>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</si>
  <si>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</si>
  <si>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</si>
  <si>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</si>
  <si>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</si>
  <si>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</si>
  <si>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</si>
  <si>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</si>
  <si>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</si>
  <si>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</si>
  <si>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</si>
  <si>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</si>
  <si>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</si>
  <si>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</si>
  <si>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</si>
  <si>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</si>
  <si>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</si>
  <si>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</si>
  <si>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</si>
  <si>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</si>
  <si>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</si>
  <si>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</si>
  <si>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</si>
  <si>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</si>
  <si>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</si>
  <si>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</si>
  <si>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</si>
  <si>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</si>
  <si>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</si>
  <si>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</si>
  <si>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</si>
  <si>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</si>
  <si>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</si>
  <si>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</si>
  <si>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</si>
  <si>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</si>
  <si>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</si>
  <si>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</si>
  <si>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</si>
  <si>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</si>
  <si>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</si>
  <si>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</si>
  <si>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</si>
  <si>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</si>
  <si>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</si>
  <si>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</si>
  <si>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</si>
  <si>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</si>
  <si>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</si>
  <si>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</si>
  <si>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</si>
  <si>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</si>
  <si>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</si>
  <si>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</si>
  <si>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</si>
  <si>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</si>
  <si>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</si>
  <si>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</si>
  <si>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</si>
  <si>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</si>
  <si>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</si>
  <si>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</si>
  <si>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</si>
  <si>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</si>
  <si>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</si>
  <si>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</si>
  <si>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</si>
  <si>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</si>
  <si>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</si>
  <si>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</si>
  <si>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</si>
  <si>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</si>
  <si>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</si>
  <si>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</si>
  <si>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</si>
  <si>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</si>
  <si>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</si>
  <si>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</si>
  <si>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</si>
  <si>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</si>
  <si>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</si>
  <si>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</si>
  <si>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</si>
  <si>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</si>
  <si>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</si>
  <si>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</si>
  <si>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</si>
  <si>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</si>
  <si>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</si>
  <si>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</si>
  <si>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</si>
  <si>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</si>
  <si>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</si>
  <si>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</si>
  <si>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</si>
  <si>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</si>
  <si>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</si>
  <si>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</si>
  <si>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</si>
  <si>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</si>
  <si>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</si>
  <si>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</si>
  <si>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</si>
  <si>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</si>
  <si>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</si>
  <si>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</si>
  <si>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</si>
  <si>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</si>
  <si>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</si>
  <si>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</si>
  <si>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</si>
  <si>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</si>
  <si>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</si>
  <si>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</si>
  <si>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</si>
  <si>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</si>
  <si>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</si>
  <si>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</si>
  <si>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</si>
  <si>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</si>
  <si>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</si>
  <si>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</si>
  <si>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</si>
  <si>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</si>
  <si>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</si>
  <si>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</si>
  <si>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</si>
  <si>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</si>
  <si>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</si>
  <si>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</si>
  <si>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</si>
  <si>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</si>
  <si>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</si>
  <si>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</si>
  <si>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</si>
  <si>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</si>
  <si>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</si>
  <si>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</si>
  <si>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</si>
  <si>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</si>
  <si>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</si>
  <si>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</si>
  <si>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</si>
  <si>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</si>
  <si>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</si>
  <si>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</si>
  <si>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</si>
  <si>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</si>
  <si>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</si>
  <si>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</si>
  <si>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</si>
  <si>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</si>
  <si>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</si>
  <si>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</si>
  <si>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</si>
  <si>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</si>
  <si>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</si>
  <si>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</si>
  <si>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</si>
  <si>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</si>
  <si>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</si>
  <si>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</si>
  <si>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</si>
  <si>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</si>
  <si>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</si>
  <si>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</si>
  <si>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</si>
  <si>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</si>
  <si>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</si>
  <si>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</si>
  <si>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</si>
  <si>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</si>
  <si>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</si>
  <si>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</si>
  <si>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</si>
  <si>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</si>
  <si>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</si>
  <si>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</si>
  <si>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</si>
  <si>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</si>
  <si>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</si>
  <si>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</si>
  <si>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</si>
  <si>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</si>
  <si>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</si>
  <si>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</si>
  <si>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</si>
  <si>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</si>
  <si>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</si>
  <si>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</si>
  <si>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</si>
  <si>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</si>
  <si>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</si>
  <si>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</si>
  <si>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</si>
  <si>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</si>
  <si>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</si>
  <si>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</si>
  <si>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</si>
  <si>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</si>
  <si>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</si>
  <si>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</si>
  <si>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</si>
  <si>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</si>
  <si>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</si>
  <si>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</si>
  <si>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</si>
  <si>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</si>
  <si>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</si>
  <si>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</si>
  <si>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</si>
  <si>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</si>
  <si>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</si>
  <si>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</si>
  <si>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</si>
  <si>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</si>
  <si>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</si>
  <si>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</si>
  <si>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</si>
  <si>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</si>
  <si>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</si>
  <si>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</si>
  <si>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</si>
  <si>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</si>
  <si>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</si>
  <si>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</si>
  <si>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</si>
  <si>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</si>
  <si>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</si>
  <si>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</si>
  <si>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</si>
  <si>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</si>
  <si>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</si>
  <si>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</si>
  <si>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</si>
  <si>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</si>
  <si>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</si>
  <si>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</si>
  <si>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</si>
  <si>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</si>
  <si>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</si>
  <si>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</si>
  <si>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</si>
  <si>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</si>
  <si>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</si>
  <si>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</si>
  <si>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</si>
  <si>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</si>
  <si>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</si>
  <si>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</si>
  <si>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</si>
  <si>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</si>
  <si>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</si>
  <si>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</si>
  <si>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</si>
  <si>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</si>
  <si>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</si>
  <si>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</si>
  <si>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</si>
  <si>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</si>
  <si>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</si>
  <si>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</si>
  <si>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</si>
  <si>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</si>
  <si>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</si>
  <si>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</si>
  <si>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</si>
  <si>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</si>
  <si>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</si>
  <si>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</si>
  <si>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</si>
  <si>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</si>
  <si>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</si>
  <si>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</si>
  <si>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</si>
  <si>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</si>
  <si>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</si>
  <si>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</si>
  <si>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</si>
  <si>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</si>
  <si>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</si>
  <si>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</si>
  <si>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</si>
  <si>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</si>
  <si>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</si>
  <si>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</si>
  <si>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</si>
  <si>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</si>
  <si>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</si>
  <si>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</si>
  <si>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</si>
  <si>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</si>
  <si>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</si>
  <si>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</si>
  <si>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</si>
  <si>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</si>
  <si>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</si>
  <si>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</si>
  <si>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</si>
  <si>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</si>
  <si>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</si>
  <si>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</si>
  <si>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</si>
  <si>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</si>
  <si>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</si>
  <si>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</si>
  <si>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</si>
  <si>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</si>
  <si>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</si>
  <si>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</si>
  <si>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</si>
  <si>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</si>
  <si>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</si>
  <si>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</si>
  <si>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</si>
  <si>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</si>
  <si>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</si>
  <si>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</si>
  <si>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</si>
  <si>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</si>
  <si>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</si>
  <si>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</si>
  <si>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</si>
  <si>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</si>
  <si>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</si>
  <si>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</si>
  <si>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</si>
  <si>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</si>
  <si>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</si>
  <si>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</si>
  <si>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</si>
  <si>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</si>
  <si>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</si>
  <si>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</si>
  <si>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</si>
  <si>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</si>
  <si>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</si>
  <si>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</si>
  <si>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</si>
  <si>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</si>
  <si>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</si>
  <si>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</si>
  <si>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</si>
  <si>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</si>
  <si>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</si>
  <si>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</si>
  <si>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</si>
  <si>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</si>
  <si>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</si>
  <si>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</si>
  <si>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</si>
  <si>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</si>
  <si>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</si>
  <si>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</si>
  <si>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</si>
  <si>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</si>
  <si>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</si>
  <si>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</si>
  <si>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</si>
  <si>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</si>
  <si>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</si>
  <si>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</si>
  <si>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</si>
  <si>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</si>
  <si>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</si>
  <si>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</si>
  <si>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</si>
  <si>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</si>
  <si>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</si>
  <si>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</si>
  <si>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</si>
  <si>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</si>
  <si>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</si>
  <si>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</si>
  <si>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</si>
  <si>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</si>
  <si>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</si>
  <si>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</si>
  <si>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</si>
  <si>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</si>
  <si>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</si>
  <si>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</si>
  <si>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</si>
  <si>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</si>
  <si>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</si>
  <si>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</si>
  <si>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</si>
  <si>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</si>
  <si>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</si>
  <si>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</si>
  <si>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</si>
  <si>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</si>
  <si>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</si>
  <si>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</si>
  <si>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</si>
  <si>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</si>
  <si>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</si>
  <si>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</si>
  <si>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</si>
  <si>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</si>
  <si>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</si>
  <si>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</si>
  <si>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</si>
  <si>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</si>
  <si>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</si>
  <si>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</si>
  <si>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</si>
  <si>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</si>
  <si>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</si>
  <si>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</si>
  <si>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</si>
  <si>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</si>
  <si>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</si>
  <si>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</si>
  <si>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</si>
  <si>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</si>
  <si>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</si>
  <si>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</si>
  <si>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</si>
  <si>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</si>
  <si>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</si>
  <si>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</si>
  <si>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</si>
  <si>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</si>
  <si>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</si>
  <si>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</si>
  <si>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</si>
  <si>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</si>
  <si>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</si>
  <si>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</si>
  <si>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</si>
  <si>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</si>
  <si>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</si>
  <si>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</si>
  <si>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</si>
  <si>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</si>
  <si>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</si>
  <si>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</si>
  <si>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</si>
  <si>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</si>
  <si>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</si>
  <si>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</si>
  <si>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</si>
  <si>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</si>
  <si>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</si>
  <si>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</si>
  <si>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</si>
  <si>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</si>
  <si>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</si>
  <si>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</si>
  <si>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</si>
  <si>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</si>
  <si>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</si>
  <si>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</si>
  <si>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</si>
  <si>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</si>
  <si>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</si>
  <si>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</si>
  <si>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</si>
  <si>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</si>
  <si>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</si>
  <si>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</si>
  <si>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</si>
  <si>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</si>
  <si>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</si>
  <si>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</si>
  <si>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</si>
  <si>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</si>
  <si>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</si>
  <si>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</si>
  <si>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</si>
  <si>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</si>
  <si>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</si>
  <si>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</si>
  <si>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</si>
  <si>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</si>
  <si>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</si>
  <si>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</si>
  <si>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</si>
  <si>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</si>
  <si>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</si>
  <si>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</si>
  <si>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</si>
  <si>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</si>
  <si>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</si>
  <si>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</si>
  <si>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</si>
  <si>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</si>
  <si>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</si>
  <si>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</si>
  <si>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</si>
  <si>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</si>
  <si>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</si>
  <si>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</si>
  <si>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</si>
  <si>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</si>
  <si>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</si>
  <si>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</si>
  <si>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</si>
  <si>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</si>
  <si>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</si>
  <si>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</si>
  <si>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</si>
  <si>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</si>
  <si>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</si>
  <si>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</si>
  <si>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</si>
  <si>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</si>
  <si>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</si>
  <si>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</si>
  <si>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</si>
  <si>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</si>
  <si>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</si>
  <si>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</si>
  <si>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</si>
  <si>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</si>
  <si>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</si>
  <si>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</si>
  <si>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</si>
  <si>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</si>
  <si>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</si>
  <si>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</si>
  <si>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</si>
  <si>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</si>
  <si>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</si>
  <si>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</si>
  <si>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</si>
  <si>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</si>
  <si>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</si>
  <si>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</si>
  <si>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</si>
  <si>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</si>
  <si>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</si>
  <si>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</si>
  <si>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</si>
  <si>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</si>
  <si>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</si>
  <si>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</si>
  <si>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</si>
  <si>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</si>
  <si>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</si>
  <si>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</si>
  <si>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</si>
  <si>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</si>
  <si>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</si>
  <si>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</si>
  <si>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</si>
  <si>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</si>
  <si>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</si>
  <si>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</si>
  <si>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</si>
  <si>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</si>
  <si>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</si>
  <si>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</si>
  <si>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</si>
  <si>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</si>
  <si>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</si>
  <si>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</si>
  <si>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</si>
  <si>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</si>
  <si>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</si>
  <si>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</si>
  <si>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</si>
  <si>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</si>
  <si>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</si>
  <si>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</si>
  <si>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</si>
  <si>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</si>
  <si>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</si>
  <si>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</si>
  <si>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</si>
  <si>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</si>
  <si>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</si>
  <si>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</si>
  <si>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</si>
  <si>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</si>
  <si>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</si>
  <si>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</si>
  <si>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</si>
  <si>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</si>
  <si>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</si>
  <si>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</si>
  <si>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</si>
  <si>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</si>
  <si>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</si>
  <si>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</si>
  <si>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</si>
  <si>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</si>
  <si>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</si>
  <si>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</si>
  <si>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</si>
  <si>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</si>
  <si>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</si>
  <si>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</si>
  <si>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</si>
  <si>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</si>
  <si>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</si>
  <si>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</si>
  <si>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</si>
  <si>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</si>
  <si>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</si>
  <si>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</si>
  <si>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</si>
  <si>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</si>
  <si>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</si>
  <si>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</si>
  <si>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</si>
  <si>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</si>
  <si>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</si>
  <si>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</si>
  <si>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</si>
  <si>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</si>
  <si>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</si>
  <si>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</si>
  <si>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</si>
  <si>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</si>
  <si>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</si>
  <si>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</si>
  <si>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</si>
  <si>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</si>
  <si>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</si>
  <si>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</si>
  <si>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</si>
  <si>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</si>
  <si>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</si>
  <si>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</si>
  <si>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</si>
  <si>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</si>
  <si>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</si>
  <si>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</si>
  <si>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</si>
  <si>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</si>
  <si>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</si>
  <si>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</si>
  <si>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</si>
  <si>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</si>
  <si>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</si>
  <si>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</si>
  <si>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</si>
  <si>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</si>
  <si>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</si>
  <si>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</si>
  <si>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</si>
  <si>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</si>
  <si>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</si>
  <si>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</si>
  <si>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</si>
  <si>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</si>
  <si>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</si>
  <si>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</si>
  <si>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</si>
  <si>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</si>
  <si>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</si>
  <si>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</si>
  <si>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</si>
  <si>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</si>
  <si>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</si>
  <si>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</si>
  <si>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</si>
  <si>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</si>
  <si>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</si>
  <si>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</si>
  <si>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</si>
  <si>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</si>
  <si>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</si>
  <si>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</si>
  <si>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</si>
  <si>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</si>
  <si>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</si>
  <si>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</si>
  <si>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</si>
  <si>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</si>
  <si>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</si>
  <si>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</si>
  <si>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</si>
  <si>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</si>
  <si>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</si>
  <si>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</si>
  <si>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</si>
  <si>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</si>
  <si>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</si>
  <si>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</si>
  <si>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</si>
  <si>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</si>
  <si>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</si>
  <si>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</si>
  <si>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</si>
  <si>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</si>
  <si>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</si>
  <si>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</si>
  <si>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</si>
  <si>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</si>
  <si>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</si>
  <si>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</si>
  <si>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</si>
  <si>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</si>
  <si>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</si>
  <si>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</si>
  <si>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</si>
  <si>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</si>
  <si>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</si>
  <si>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</si>
  <si>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</si>
  <si>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</si>
  <si>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</si>
  <si>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</si>
  <si>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</si>
  <si>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</si>
  <si>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</si>
  <si>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</si>
  <si>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</si>
  <si>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</si>
  <si>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</si>
  <si>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</si>
  <si>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</si>
  <si>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</si>
  <si>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</si>
  <si>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</si>
  <si>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</si>
  <si>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</si>
  <si>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</si>
  <si>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</si>
  <si>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</si>
  <si>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</si>
  <si>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</si>
  <si>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</si>
  <si>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</si>
  <si>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</si>
  <si>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</si>
  <si>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</si>
  <si>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</si>
  <si>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</si>
  <si>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</si>
  <si>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</si>
  <si>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</si>
  <si>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</si>
  <si>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</si>
  <si>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</si>
  <si>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</si>
  <si>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</si>
  <si>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</si>
  <si>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</si>
  <si>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</si>
  <si>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</si>
  <si>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</si>
  <si>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</si>
  <si>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</si>
  <si>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</si>
  <si>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</si>
  <si>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</si>
  <si>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</si>
  <si>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</si>
  <si>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</si>
  <si>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</si>
  <si>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</si>
  <si>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</si>
  <si>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</si>
  <si>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</si>
  <si>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</si>
  <si>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</si>
  <si>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</si>
  <si>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</si>
  <si>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</si>
  <si>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</si>
  <si>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</si>
  <si>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</si>
  <si>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</si>
  <si>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</si>
  <si>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</si>
  <si>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</si>
  <si>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</si>
  <si>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</si>
  <si>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</si>
  <si>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</si>
  <si>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</si>
  <si>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</si>
  <si>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</si>
  <si>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</si>
  <si>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</si>
  <si>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</si>
  <si>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</si>
  <si>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</si>
  <si>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</si>
  <si>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</si>
  <si>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</si>
  <si>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</si>
  <si>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</si>
  <si>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</si>
  <si>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</si>
  <si>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</si>
  <si>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</si>
  <si>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</si>
  <si>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</si>
  <si>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</si>
  <si>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</si>
  <si>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</si>
  <si>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</si>
  <si>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</si>
  <si>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</si>
  <si>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</si>
  <si>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</si>
  <si>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</si>
  <si>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</si>
  <si>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</si>
  <si>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</si>
  <si>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</si>
  <si>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</si>
  <si>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</si>
  <si>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</si>
  <si>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</si>
  <si>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</si>
  <si>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</si>
  <si>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</si>
  <si>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</si>
  <si>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</si>
  <si>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</si>
  <si>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</si>
  <si>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</si>
  <si>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</si>
  <si>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</si>
  <si>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</si>
  <si>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</si>
  <si>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</si>
  <si>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</si>
  <si>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</si>
  <si>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</si>
  <si>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</si>
  <si>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</si>
  <si>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</si>
  <si>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</si>
  <si>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</si>
  <si>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</si>
  <si>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</si>
  <si>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</si>
  <si>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</si>
  <si>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</si>
  <si>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</si>
  <si>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</si>
  <si>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</si>
  <si>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</si>
  <si>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</si>
  <si>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</si>
  <si>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</si>
  <si>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</si>
  <si>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</si>
  <si>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</si>
  <si>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</si>
  <si>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</si>
  <si>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</si>
  <si>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</si>
  <si>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</si>
  <si>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</si>
  <si>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</si>
  <si>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</si>
  <si>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</si>
  <si>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</si>
  <si>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</si>
  <si>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</si>
  <si>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</si>
  <si>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</si>
  <si>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</si>
  <si>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</si>
  <si>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</si>
  <si>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</si>
  <si>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</si>
  <si>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</si>
  <si>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</si>
  <si>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</si>
  <si>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</si>
  <si>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</si>
  <si>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</si>
  <si>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</si>
  <si>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</si>
  <si>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</si>
  <si>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</si>
  <si>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</si>
  <si>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</si>
  <si>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</si>
  <si>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</si>
  <si>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</si>
  <si>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</si>
  <si>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</si>
  <si>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</si>
  <si>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</si>
  <si>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</si>
  <si>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</si>
  <si>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</si>
  <si>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</si>
  <si>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</si>
  <si>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</si>
  <si>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</si>
  <si>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</si>
  <si>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</si>
  <si>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</si>
  <si>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</si>
  <si>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</si>
  <si>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</si>
  <si>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</si>
  <si>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</si>
  <si>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</si>
  <si>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</si>
  <si>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</si>
  <si>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</si>
  <si>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</si>
  <si>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</si>
  <si>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</si>
  <si>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</si>
  <si>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</si>
  <si>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</si>
  <si>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</si>
  <si>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</si>
  <si>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</si>
  <si>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</si>
  <si>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</si>
  <si>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</si>
  <si>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</si>
  <si>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</si>
  <si>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</si>
  <si>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</si>
  <si>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</si>
  <si>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</si>
  <si>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</si>
  <si>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</si>
  <si>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</si>
  <si>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</si>
  <si>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</si>
  <si>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</si>
  <si>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</si>
  <si>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</si>
  <si>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</si>
  <si>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</si>
  <si>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</si>
  <si>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</si>
  <si>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</si>
  <si>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</si>
  <si>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</si>
  <si>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</si>
  <si>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</si>
  <si>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</si>
  <si>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</si>
  <si>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</si>
  <si>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</si>
  <si>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</si>
  <si>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</si>
  <si>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</si>
  <si>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</si>
  <si>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</si>
  <si>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</si>
  <si>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</si>
  <si>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</si>
  <si>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</si>
  <si>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</si>
  <si>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</si>
  <si>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</si>
  <si>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</si>
  <si>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</si>
  <si>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</si>
  <si>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</si>
  <si>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</si>
  <si>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</si>
  <si>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</si>
  <si>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</si>
  <si>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</si>
  <si>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</si>
  <si>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</si>
  <si>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</si>
  <si>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</si>
  <si>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</si>
  <si>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</si>
  <si>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</si>
  <si>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</si>
  <si>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</si>
  <si>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</si>
  <si>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</si>
  <si>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</si>
  <si>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</si>
  <si>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</si>
  <si>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</si>
  <si>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</si>
  <si>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</si>
  <si>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</si>
  <si>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</si>
  <si>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</si>
  <si>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</si>
  <si>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</si>
  <si>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</si>
  <si>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</si>
  <si>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</si>
  <si>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</si>
  <si>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</si>
  <si>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</si>
  <si>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</si>
  <si>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</si>
  <si>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</si>
  <si>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</si>
  <si>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</si>
  <si>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</si>
  <si>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</si>
  <si>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</si>
  <si>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</si>
  <si>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</si>
  <si>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</si>
  <si>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</si>
  <si>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</si>
  <si>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</si>
  <si>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</si>
  <si>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</si>
  <si>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</si>
  <si>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</si>
  <si>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</si>
  <si>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</si>
  <si>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</si>
  <si>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</si>
  <si>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</si>
  <si>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</si>
  <si>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</si>
  <si>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</si>
  <si>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</si>
  <si>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</si>
  <si>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</si>
  <si>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</si>
  <si>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</si>
  <si>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</si>
  <si>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</si>
  <si>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</si>
  <si>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</si>
  <si>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</si>
  <si>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</si>
  <si>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</si>
  <si>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</si>
  <si>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</si>
  <si>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</si>
  <si>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</si>
  <si>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</si>
  <si>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</si>
  <si>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</si>
  <si>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</si>
  <si>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</si>
  <si>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</si>
  <si>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</si>
  <si>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</si>
  <si>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</si>
  <si>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</si>
  <si>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</si>
  <si>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</si>
  <si>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</si>
  <si>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</si>
  <si>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</si>
  <si>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</si>
  <si>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</si>
  <si>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</si>
  <si>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</si>
  <si>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</si>
  <si>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</si>
  <si>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</si>
  <si>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</si>
  <si>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</si>
  <si>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</si>
  <si>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</si>
  <si>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</si>
  <si>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</si>
  <si>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</si>
  <si>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</si>
  <si>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</si>
  <si>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</si>
  <si>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</si>
  <si>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</si>
  <si>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</si>
  <si>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</si>
  <si>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</si>
  <si>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</si>
  <si>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</si>
  <si>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</si>
  <si>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</si>
  <si>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</si>
  <si>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</si>
  <si>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</si>
  <si>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</si>
  <si>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</si>
  <si>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</si>
  <si>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</si>
  <si>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</si>
  <si>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</si>
  <si>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</si>
  <si>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</si>
  <si>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</si>
  <si>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</si>
  <si>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</si>
  <si>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</si>
  <si>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</si>
  <si>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</si>
  <si>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</si>
  <si>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</si>
  <si>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</si>
  <si>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</si>
  <si>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</si>
  <si>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</si>
  <si>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</si>
  <si>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</si>
  <si>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</si>
  <si>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</si>
  <si>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</si>
  <si>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</si>
  <si>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</si>
  <si>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</si>
  <si>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</si>
  <si>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</si>
  <si>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</si>
  <si>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</si>
  <si>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</si>
  <si>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</si>
  <si>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</si>
  <si>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</si>
  <si>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</si>
  <si>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</si>
  <si>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</si>
  <si>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</si>
  <si>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</si>
  <si>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</si>
  <si>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</si>
  <si>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</si>
  <si>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</si>
  <si>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</si>
  <si>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</si>
  <si>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</si>
  <si>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</si>
  <si>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</si>
  <si>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</si>
  <si>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</si>
  <si>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</si>
  <si>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</si>
  <si>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</si>
  <si>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</si>
  <si>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</si>
  <si>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</si>
  <si>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</si>
  <si>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</si>
  <si>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</si>
  <si>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</si>
  <si>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</si>
  <si>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</si>
  <si>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</si>
  <si>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</si>
  <si>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</si>
  <si>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</si>
  <si>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</si>
  <si>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</si>
  <si>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</si>
  <si>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</si>
  <si>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</si>
  <si>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</si>
  <si>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</si>
  <si>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</si>
  <si>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</si>
  <si>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</si>
  <si>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</si>
  <si>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</si>
  <si>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</si>
  <si>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</si>
  <si>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</si>
  <si>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</si>
  <si>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</si>
  <si>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</si>
  <si>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</si>
  <si>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</si>
  <si>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</si>
  <si>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</si>
  <si>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</si>
  <si>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</si>
  <si>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</si>
  <si>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</si>
  <si>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</si>
  <si>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</si>
  <si>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</si>
  <si>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</si>
  <si>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</si>
  <si>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</si>
  <si>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</si>
  <si>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</si>
  <si>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</si>
  <si>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</si>
  <si>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</si>
  <si>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</si>
  <si>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</si>
  <si>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</si>
  <si>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</si>
  <si>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</si>
  <si>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</si>
  <si>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</si>
  <si>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</si>
  <si>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</si>
  <si>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</si>
  <si>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</si>
  <si>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</si>
  <si>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</si>
  <si>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</si>
  <si>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</si>
  <si>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</si>
  <si>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</si>
  <si>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</si>
  <si>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</si>
  <si>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</si>
  <si>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</si>
  <si>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</si>
  <si>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</si>
  <si>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</si>
  <si>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</si>
  <si>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</si>
  <si>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</si>
  <si>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</si>
  <si>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</si>
  <si>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</si>
  <si>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</si>
  <si>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</si>
  <si>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</si>
  <si>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</si>
  <si>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</si>
  <si>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</si>
  <si>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</si>
  <si>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</si>
  <si>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</si>
  <si>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</si>
  <si>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</si>
  <si>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</si>
  <si>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</si>
  <si>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</si>
  <si>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</si>
  <si>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</si>
  <si>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</si>
  <si>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</si>
  <si>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</si>
  <si>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</si>
  <si>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</si>
  <si>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</si>
  <si>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</si>
  <si>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</si>
  <si>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</si>
  <si>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</si>
  <si>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</si>
  <si>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</si>
  <si>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</si>
  <si>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</si>
  <si>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</si>
  <si>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</si>
  <si>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</si>
  <si>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</si>
  <si>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</si>
  <si>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</si>
  <si>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</si>
  <si>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</si>
  <si>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</si>
  <si>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</si>
  <si>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</si>
  <si>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</si>
  <si>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</si>
  <si>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</si>
  <si>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</si>
  <si>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</si>
  <si>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</si>
  <si>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</si>
  <si>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</si>
  <si>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</si>
  <si>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</si>
  <si>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</si>
  <si>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</si>
  <si>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</si>
  <si>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</si>
  <si>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</si>
  <si>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</si>
  <si>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</si>
  <si>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</si>
  <si>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</si>
  <si>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</si>
  <si>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</si>
  <si>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</si>
  <si>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</si>
  <si>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</si>
  <si>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</si>
  <si>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</si>
  <si>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</si>
  <si>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</si>
  <si>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</si>
  <si>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</si>
  <si>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</si>
  <si>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</si>
  <si>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</si>
  <si>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</si>
  <si>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</si>
  <si>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</si>
  <si>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</si>
  <si>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</si>
  <si>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</si>
  <si>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</si>
  <si>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</si>
  <si>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</si>
  <si>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</si>
  <si>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</si>
  <si>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</si>
  <si>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</si>
  <si>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</si>
  <si>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</si>
  <si>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</si>
  <si>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</si>
  <si>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</si>
  <si>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</si>
  <si>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</si>
  <si>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</si>
  <si>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</si>
  <si>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</si>
  <si>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</si>
  <si>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</si>
  <si>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</si>
  <si>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</si>
  <si>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</si>
  <si>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</si>
  <si>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</si>
  <si>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</si>
  <si>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</si>
  <si>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</si>
  <si>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</si>
  <si>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</si>
  <si>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</si>
  <si>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</si>
  <si>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</si>
  <si>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</si>
  <si>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</si>
  <si>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</si>
  <si>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</si>
  <si>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</si>
  <si>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</si>
  <si>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</si>
  <si>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</si>
  <si>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</si>
  <si>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</si>
  <si>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</si>
  <si>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</si>
  <si>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</si>
  <si>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</si>
  <si>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</si>
  <si>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</si>
  <si>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</si>
  <si>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</si>
  <si>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</si>
  <si>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</si>
  <si>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</si>
  <si>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</si>
  <si>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</si>
  <si>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</si>
  <si>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</si>
  <si>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</si>
  <si>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</si>
  <si>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</si>
  <si>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</si>
  <si>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</si>
  <si>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</si>
  <si>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</si>
  <si>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</si>
  <si>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</si>
  <si>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</si>
  <si>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</si>
  <si>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</si>
  <si>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</si>
  <si>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</si>
  <si>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</si>
  <si>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</si>
  <si>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</si>
  <si>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</si>
  <si>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</si>
  <si>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</si>
  <si>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</si>
  <si>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</si>
  <si>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</si>
  <si>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</si>
  <si>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</si>
  <si>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</si>
  <si>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</si>
  <si>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</si>
  <si>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</si>
  <si>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</si>
  <si>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</si>
  <si>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</si>
  <si>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</si>
  <si>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</si>
  <si>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</si>
  <si>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</si>
  <si>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</si>
  <si>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</si>
  <si>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</si>
  <si>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</si>
  <si>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</si>
  <si>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</si>
  <si>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</si>
  <si>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</si>
  <si>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</si>
  <si>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</si>
  <si>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</si>
  <si>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</si>
  <si>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</si>
  <si>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</si>
  <si>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</si>
  <si>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</si>
  <si>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</si>
  <si>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</si>
  <si>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</si>
  <si>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</si>
  <si>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</si>
  <si>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</si>
  <si>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</si>
  <si>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</si>
  <si>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</si>
  <si>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</si>
  <si>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</si>
  <si>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</si>
  <si>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</si>
  <si>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</si>
  <si>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</si>
  <si>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</si>
  <si>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</si>
  <si>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</si>
  <si>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</si>
  <si>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</si>
  <si>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</si>
  <si>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</si>
  <si>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</si>
  <si>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</si>
  <si>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</si>
  <si>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</si>
  <si>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</si>
  <si>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</si>
  <si>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</si>
  <si>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</si>
  <si>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</si>
  <si>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</si>
  <si>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</si>
  <si>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</si>
  <si>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</si>
  <si>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</si>
  <si>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</si>
  <si>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</si>
  <si>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</si>
  <si>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</si>
  <si>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</si>
  <si>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</si>
  <si>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</si>
  <si>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</si>
  <si>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</si>
  <si>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</si>
  <si>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</si>
  <si>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</si>
  <si>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</si>
  <si>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</si>
  <si>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</si>
  <si>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</si>
  <si>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</si>
  <si>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</si>
  <si>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</si>
  <si>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</si>
  <si>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</si>
  <si>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</si>
  <si>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</si>
  <si>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</si>
  <si>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</si>
  <si>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</si>
  <si>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</si>
  <si>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</si>
  <si>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</si>
  <si>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</si>
  <si>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</si>
  <si>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</si>
  <si>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</si>
  <si>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</si>
  <si>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</si>
  <si>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</si>
  <si>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</si>
  <si>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</si>
  <si>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</si>
  <si>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</si>
  <si>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</si>
  <si>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</si>
  <si>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</si>
  <si>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</si>
  <si>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</si>
  <si>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</si>
  <si>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</si>
  <si>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</si>
  <si>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</si>
  <si>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</si>
  <si>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</si>
  <si>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</si>
  <si>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</si>
  <si>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</si>
  <si>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</si>
  <si>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</si>
  <si>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</si>
  <si>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</si>
  <si>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</si>
  <si>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</si>
  <si>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</si>
  <si>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</si>
  <si>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</si>
  <si>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</si>
  <si>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</si>
  <si>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</si>
  <si>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</si>
  <si>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</si>
  <si>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</si>
  <si>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</si>
  <si>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</si>
  <si>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</si>
  <si>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</si>
  <si>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</si>
  <si>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</si>
  <si>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</si>
  <si>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</si>
  <si>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</si>
  <si>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</si>
  <si>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</si>
  <si>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</si>
  <si>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</si>
  <si>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</si>
  <si>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</si>
  <si>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</si>
  <si>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</si>
  <si>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</si>
  <si>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</si>
  <si>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</si>
  <si>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</si>
  <si>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</si>
  <si>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</si>
  <si>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</si>
  <si>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</si>
  <si>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</si>
  <si>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</si>
  <si>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</si>
  <si>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</si>
  <si>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</si>
  <si>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</si>
  <si>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</si>
  <si>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</si>
  <si>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</si>
  <si>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</si>
  <si>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</si>
  <si>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</si>
  <si>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</si>
  <si>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</si>
  <si>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</si>
  <si>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</si>
  <si>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</si>
  <si>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</si>
  <si>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</si>
  <si>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</si>
  <si>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</si>
  <si>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</si>
  <si>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</si>
  <si>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</si>
  <si>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</si>
  <si>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</si>
  <si>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</si>
  <si>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</si>
  <si>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</si>
  <si>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</si>
  <si>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</si>
  <si>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</si>
  <si>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</si>
  <si>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</si>
  <si>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</si>
  <si>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</si>
  <si>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</si>
  <si>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</si>
  <si>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</si>
  <si>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</si>
  <si>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</si>
  <si>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</si>
  <si>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</si>
  <si>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</si>
  <si>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</si>
  <si>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</si>
  <si>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</si>
  <si>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</si>
  <si>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</si>
  <si>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</si>
  <si>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</si>
  <si>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</si>
  <si>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</si>
  <si>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</si>
  <si>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</si>
  <si>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</si>
  <si>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</si>
  <si>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</si>
  <si>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</si>
  <si>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</si>
  <si>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</si>
  <si>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</si>
  <si>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</si>
  <si>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</si>
  <si>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</si>
  <si>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</si>
  <si>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</si>
  <si>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</si>
  <si>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</si>
  <si>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</si>
  <si>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</si>
  <si>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</si>
  <si>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</si>
  <si>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</si>
  <si>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</si>
  <si>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</si>
  <si>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</si>
  <si>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</si>
  <si>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</si>
  <si>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</si>
  <si>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</si>
  <si>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</si>
  <si>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</si>
  <si>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</si>
  <si>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</si>
  <si>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</si>
  <si>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</si>
  <si>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</si>
  <si>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</si>
  <si>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</si>
  <si>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</si>
  <si>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</si>
  <si>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</si>
  <si>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</si>
  <si>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</si>
  <si>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</si>
  <si>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</si>
  <si>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</si>
  <si>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</si>
  <si>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</si>
  <si>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</si>
  <si>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</si>
  <si>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</si>
  <si>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</si>
  <si>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</si>
  <si>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</si>
  <si>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</si>
  <si>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</si>
  <si>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</si>
  <si>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</si>
  <si>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</si>
  <si>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</si>
  <si>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</si>
  <si>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</si>
  <si>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</si>
  <si>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</si>
  <si>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</si>
  <si>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</si>
  <si>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</si>
  <si>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</si>
  <si>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</si>
  <si>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</si>
  <si>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</si>
  <si>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</si>
  <si>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</si>
  <si>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</si>
  <si>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</si>
  <si>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</si>
  <si>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</si>
  <si>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</si>
  <si>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</si>
  <si>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</si>
  <si>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</si>
  <si>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</si>
  <si>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</si>
  <si>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</si>
  <si>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</si>
  <si>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</si>
  <si>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</si>
  <si>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</si>
  <si>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</si>
  <si>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</si>
  <si>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</si>
  <si>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</si>
  <si>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</si>
  <si>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</si>
  <si>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</si>
  <si>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</si>
  <si>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</si>
  <si>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</si>
  <si>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</si>
  <si>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</si>
  <si>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</si>
  <si>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</si>
  <si>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</si>
  <si>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</si>
  <si>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</si>
  <si>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</si>
  <si>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</si>
  <si>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</si>
  <si>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</si>
  <si>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</si>
  <si>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</si>
  <si>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</si>
  <si>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</si>
  <si>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</si>
  <si>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</si>
  <si>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</si>
  <si>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</si>
  <si>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</si>
  <si>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</si>
  <si>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</si>
  <si>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</si>
  <si>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</si>
  <si>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</si>
  <si>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</si>
  <si>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</si>
  <si>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</si>
  <si>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</si>
  <si>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</si>
  <si>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</si>
  <si>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</si>
  <si>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</si>
  <si>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</si>
  <si>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</si>
  <si>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</si>
  <si>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</si>
  <si>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</si>
  <si>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</si>
  <si>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</si>
  <si>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</si>
  <si>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</si>
  <si>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</si>
  <si>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</si>
  <si>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</si>
  <si>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</si>
  <si>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</si>
  <si>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</si>
  <si>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</si>
  <si>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</si>
  <si>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</si>
  <si>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</si>
  <si>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</si>
  <si>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</si>
  <si>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</si>
  <si>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</si>
  <si>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</si>
  <si>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</si>
  <si>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</si>
  <si>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</si>
  <si>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</si>
  <si>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</si>
  <si>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</si>
  <si>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</si>
  <si>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</si>
  <si>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</si>
  <si>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</si>
  <si>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</si>
  <si>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</si>
  <si>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</si>
  <si>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</si>
  <si>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</si>
  <si>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</si>
  <si>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</si>
  <si>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</si>
  <si>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</si>
  <si>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</si>
  <si>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</si>
  <si>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</si>
  <si>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</si>
  <si>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</si>
  <si>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</si>
  <si>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</si>
  <si>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</si>
  <si>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</si>
  <si>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</si>
  <si>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</si>
  <si>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</si>
  <si>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</si>
  <si>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</si>
  <si>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</si>
  <si>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</si>
  <si>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</si>
  <si>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</si>
  <si>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</si>
  <si>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</si>
  <si>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</si>
  <si>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</si>
  <si>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</si>
  <si>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</si>
  <si>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</si>
  <si>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</si>
  <si>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</si>
  <si>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</si>
  <si>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</si>
  <si>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</si>
  <si>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</si>
  <si>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</si>
  <si>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</si>
  <si>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</si>
  <si>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</si>
  <si>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</si>
  <si>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</si>
  <si>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</si>
  <si>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</si>
  <si>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</si>
  <si>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</si>
  <si>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</si>
  <si>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</si>
  <si>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</si>
  <si>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</si>
  <si>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</si>
  <si>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</si>
  <si>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</si>
  <si>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</si>
  <si>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</si>
  <si>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</si>
  <si>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</si>
  <si>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</si>
  <si>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</si>
  <si>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</si>
  <si>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</si>
  <si>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</si>
  <si>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</si>
  <si>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</si>
  <si>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</si>
  <si>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</si>
  <si>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</si>
  <si>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</si>
  <si>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</si>
  <si>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</si>
  <si>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</si>
  <si>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</si>
  <si>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</si>
  <si>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</si>
  <si>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</si>
  <si>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</si>
  <si>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</si>
  <si>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</si>
  <si>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</si>
  <si>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</si>
  <si>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</si>
  <si>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</si>
  <si>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</si>
  <si>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</si>
  <si>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</si>
  <si>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</si>
  <si>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</si>
  <si>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</si>
  <si>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</si>
  <si>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</si>
  <si>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</si>
  <si>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</si>
  <si>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</si>
  <si>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</si>
  <si>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</si>
  <si>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</si>
  <si>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</si>
  <si>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</si>
  <si>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</si>
  <si>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</si>
  <si>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</si>
  <si>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</si>
  <si>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</si>
  <si>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</si>
  <si>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</si>
  <si>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</si>
  <si>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</si>
  <si>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</si>
  <si>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</si>
  <si>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</si>
  <si>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</si>
  <si>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</si>
  <si>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</si>
  <si>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</si>
  <si>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</si>
  <si>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</si>
  <si>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</si>
  <si>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</si>
  <si>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</si>
  <si>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</si>
  <si>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</si>
  <si>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</si>
  <si>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</si>
  <si>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</si>
  <si>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</si>
  <si>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</si>
  <si>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</si>
  <si>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</si>
  <si>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</si>
  <si>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</si>
  <si>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</si>
  <si>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</si>
  <si>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</si>
  <si>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</si>
  <si>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</si>
  <si>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</si>
  <si>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</si>
  <si>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</si>
  <si>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</si>
  <si>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</si>
  <si>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</si>
  <si>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</si>
  <si>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</si>
  <si>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</si>
  <si>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</si>
  <si>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</si>
  <si>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</si>
  <si>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</si>
  <si>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</si>
  <si>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</si>
  <si>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</si>
  <si>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</si>
  <si>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</si>
  <si>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</si>
  <si>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</si>
  <si>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</si>
  <si>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</si>
  <si>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</si>
  <si>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</si>
  <si>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</si>
  <si>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</si>
  <si>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</si>
  <si>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</si>
  <si>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</si>
  <si>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</si>
  <si>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</si>
  <si>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</si>
  <si>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</si>
  <si>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</si>
  <si>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</si>
  <si>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</si>
  <si>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</si>
  <si>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</si>
  <si>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</si>
  <si>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</si>
  <si>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</si>
  <si>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</si>
  <si>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</si>
  <si>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</si>
  <si>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</si>
  <si>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</si>
  <si>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</si>
  <si>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</si>
  <si>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</si>
  <si>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</si>
  <si>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</si>
  <si>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</si>
  <si>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</si>
  <si>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</si>
  <si>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</si>
  <si>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</si>
  <si>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</si>
  <si>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</si>
  <si>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</si>
  <si>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</si>
  <si>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</si>
  <si>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</si>
  <si>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</si>
  <si>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</si>
  <si>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</si>
  <si>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</si>
  <si>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</si>
  <si>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</si>
  <si>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</si>
  <si>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</si>
  <si>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</si>
  <si>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</si>
  <si>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</si>
  <si>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</si>
  <si>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</si>
  <si>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</si>
  <si>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</si>
  <si>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</si>
  <si>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</si>
  <si>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</si>
  <si>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</si>
  <si>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</si>
  <si>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</si>
  <si>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</si>
  <si>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</si>
  <si>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</si>
  <si>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</si>
  <si>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</si>
  <si>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</si>
  <si>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</si>
  <si>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</si>
  <si>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</si>
  <si>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</si>
  <si>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</si>
  <si>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</si>
  <si>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</si>
  <si>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</si>
  <si>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</si>
  <si>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</si>
  <si>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</si>
  <si>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</si>
  <si>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</si>
  <si>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</si>
  <si>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</si>
  <si>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</si>
  <si>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</si>
  <si>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</si>
  <si>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</si>
  <si>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</si>
  <si>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</si>
  <si>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</si>
  <si>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</si>
  <si>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</si>
  <si>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</si>
  <si>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</si>
  <si>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</si>
  <si>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</si>
  <si>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</si>
  <si>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</si>
  <si>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</si>
  <si>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</si>
  <si>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</si>
  <si>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</si>
  <si>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</si>
  <si>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</si>
  <si>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</si>
  <si>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</si>
  <si>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</si>
  <si>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</si>
  <si>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</si>
  <si>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</si>
  <si>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</si>
  <si>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</si>
  <si>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</si>
  <si>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</si>
  <si>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</si>
  <si>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</si>
  <si>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</si>
  <si>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</si>
  <si>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</si>
  <si>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</si>
  <si>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</si>
  <si>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</si>
  <si>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</si>
  <si>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</si>
  <si>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</si>
  <si>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</si>
  <si>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</si>
  <si>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</si>
  <si>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</si>
  <si>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</si>
  <si>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</si>
  <si>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</si>
  <si>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</si>
  <si>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</si>
  <si>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</si>
  <si>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</si>
  <si>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</si>
  <si>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</si>
  <si>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</si>
  <si>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</si>
  <si>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</si>
  <si>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</si>
  <si>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</si>
  <si>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</si>
  <si>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</si>
  <si>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</si>
  <si>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</si>
  <si>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</si>
  <si>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</si>
  <si>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</si>
  <si>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</si>
  <si>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</si>
  <si>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</si>
  <si>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</si>
  <si>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</si>
  <si>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</si>
  <si>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</si>
  <si>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</si>
  <si>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</si>
  <si>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</si>
  <si>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</si>
  <si>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</si>
  <si>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</si>
  <si>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</si>
  <si>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</si>
  <si>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</si>
  <si>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</si>
  <si>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</si>
  <si>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</si>
  <si>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</si>
  <si>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</si>
  <si>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</si>
  <si>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</si>
  <si>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</si>
  <si>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</si>
  <si>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</si>
  <si>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</si>
  <si>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</si>
  <si>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</si>
  <si>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</si>
  <si>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</si>
  <si>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</si>
  <si>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</si>
  <si>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</si>
  <si>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</si>
  <si>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</si>
  <si>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</si>
  <si>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</si>
  <si>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</si>
  <si>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</si>
  <si>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</si>
  <si>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</si>
  <si>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</si>
  <si>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</si>
  <si>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</si>
  <si>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</si>
  <si>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</si>
  <si>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</si>
  <si>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</si>
  <si>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</si>
  <si>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</si>
  <si>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</si>
  <si>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</si>
  <si>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</si>
  <si>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</si>
  <si>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</si>
  <si>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</si>
  <si>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</si>
  <si>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</si>
  <si>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</si>
  <si>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</si>
  <si>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</si>
  <si>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</si>
  <si>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</si>
  <si>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</si>
  <si>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</si>
  <si>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</si>
  <si>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</si>
  <si>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</si>
  <si>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</si>
  <si>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</si>
  <si>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</si>
  <si>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</si>
  <si>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</si>
  <si>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</si>
  <si>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</si>
  <si>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</si>
  <si>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</si>
  <si>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</si>
  <si>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</si>
  <si>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</si>
  <si>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</si>
  <si>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</si>
  <si>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</si>
  <si>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</si>
  <si>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</si>
  <si>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</si>
  <si>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</si>
  <si>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</si>
  <si>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</si>
  <si>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</si>
  <si>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</si>
  <si>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</si>
  <si>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</si>
  <si>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</si>
  <si>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</si>
  <si>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</si>
  <si>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</si>
  <si>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</si>
  <si>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</si>
  <si>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</si>
  <si>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</si>
  <si>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</si>
  <si>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</si>
  <si>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</si>
  <si>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</si>
  <si>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</si>
  <si>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</si>
  <si>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</si>
  <si>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</si>
  <si>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</si>
  <si>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</si>
  <si>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</si>
  <si>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</si>
  <si>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</si>
  <si>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</si>
  <si>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</si>
  <si>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</si>
  <si>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</si>
  <si>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</si>
  <si>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</si>
  <si>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</si>
  <si>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</si>
  <si>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</si>
  <si>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</si>
  <si>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</si>
  <si>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</si>
  <si>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</si>
  <si>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</si>
  <si>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</si>
  <si>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</si>
  <si>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</si>
  <si>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</si>
  <si>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</si>
  <si>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</si>
  <si>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</si>
  <si>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</si>
  <si>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</si>
  <si>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</si>
  <si>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</si>
  <si>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</si>
  <si>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</si>
  <si>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</si>
  <si>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</si>
  <si>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</si>
  <si>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</si>
  <si>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</si>
  <si>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</si>
  <si>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</si>
  <si>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</si>
  <si>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</si>
  <si>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</si>
  <si>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</si>
  <si>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</si>
  <si>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</si>
  <si>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</si>
  <si>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</si>
  <si>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</si>
  <si>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</si>
  <si>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</si>
  <si>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</si>
  <si>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</si>
  <si>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</si>
  <si>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</si>
  <si>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</si>
  <si>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</si>
  <si>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</si>
  <si>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</si>
  <si>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</si>
  <si>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</si>
  <si>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</si>
  <si>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</si>
  <si>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</si>
  <si>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</si>
  <si>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</si>
  <si>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</si>
  <si>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</si>
  <si>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</si>
  <si>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</si>
  <si>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</si>
  <si>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</si>
  <si>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</si>
  <si>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</si>
  <si>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</si>
  <si>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</si>
  <si>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</si>
  <si>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</si>
  <si>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</si>
  <si>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</si>
  <si>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</si>
  <si>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</si>
  <si>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</si>
  <si>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</si>
  <si>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</si>
  <si>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</si>
  <si>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</si>
  <si>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</si>
  <si>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</si>
  <si>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</si>
  <si>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</si>
  <si>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</si>
  <si>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</si>
  <si>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</si>
  <si>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</si>
  <si>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</si>
  <si>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</si>
  <si>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</si>
  <si>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</si>
  <si>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</si>
  <si>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</si>
  <si>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</si>
  <si>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</si>
  <si>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</si>
  <si>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</si>
  <si>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</si>
  <si>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</si>
  <si>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</si>
  <si>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</si>
  <si>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</si>
  <si>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</si>
  <si>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</si>
  <si>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</si>
  <si>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</si>
  <si>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</si>
  <si>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</si>
  <si>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</si>
  <si>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</si>
  <si>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</si>
  <si>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</si>
  <si>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</si>
  <si>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</si>
  <si>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</si>
  <si>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</si>
  <si>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</si>
  <si>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</si>
  <si>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</si>
  <si>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</si>
  <si>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</si>
  <si>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</si>
  <si>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</si>
  <si>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</si>
  <si>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</si>
  <si>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</si>
  <si>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</si>
  <si>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</si>
  <si>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</si>
  <si>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</si>
  <si>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</si>
  <si>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</si>
  <si>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</si>
  <si>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</si>
  <si>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</si>
  <si>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</si>
  <si>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</si>
  <si>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</si>
  <si>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</si>
  <si>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</si>
  <si>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</si>
  <si>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</si>
  <si>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</si>
  <si>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</si>
  <si>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</si>
  <si>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</si>
  <si>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</si>
  <si>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</si>
  <si>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</si>
  <si>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</si>
  <si>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</si>
  <si>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</si>
  <si>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</si>
  <si>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</si>
  <si>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</si>
  <si>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</si>
  <si>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</si>
  <si>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</si>
  <si>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</si>
  <si>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</si>
  <si>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</si>
  <si>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</si>
  <si>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</si>
  <si>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</si>
  <si>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</si>
  <si>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</si>
  <si>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</si>
  <si>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</si>
  <si>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</si>
  <si>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</si>
  <si>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</si>
  <si>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</si>
  <si>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</si>
  <si>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</si>
  <si>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</si>
  <si>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</si>
  <si>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</si>
  <si>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</si>
  <si>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</si>
  <si>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</si>
  <si>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</si>
  <si>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</si>
  <si>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</si>
  <si>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</si>
  <si>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</si>
  <si>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</si>
  <si>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</si>
  <si>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</si>
  <si>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</si>
  <si>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</si>
  <si>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</si>
  <si>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</si>
  <si>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</si>
  <si>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</si>
  <si>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</si>
  <si>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</si>
  <si>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</si>
  <si>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</si>
  <si>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</si>
  <si>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</si>
  <si>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</si>
  <si>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</si>
  <si>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</si>
  <si>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</si>
  <si>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</si>
  <si>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</si>
  <si>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</si>
  <si>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</si>
  <si>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</si>
  <si>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</si>
  <si>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</si>
  <si>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</si>
  <si>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</si>
  <si>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</si>
  <si>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</si>
  <si>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</si>
  <si>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</si>
  <si>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</si>
  <si>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</si>
  <si>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</si>
  <si>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</si>
  <si>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</si>
  <si>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</si>
  <si>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</si>
  <si>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</si>
  <si>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</si>
  <si>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</si>
  <si>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</si>
  <si>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</si>
  <si>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</si>
  <si>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</si>
  <si>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</si>
  <si>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</si>
  <si>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</si>
  <si>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</si>
  <si>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</si>
  <si>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</si>
  <si>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</si>
  <si>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</si>
  <si>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</si>
  <si>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</si>
  <si>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</si>
  <si>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</si>
  <si>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</si>
  <si>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</si>
  <si>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</si>
  <si>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</si>
  <si>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</si>
  <si>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</si>
  <si>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</si>
  <si>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</si>
  <si>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</si>
  <si>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</si>
  <si>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</si>
  <si>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</si>
  <si>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</si>
  <si>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</si>
  <si>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</si>
  <si>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</si>
  <si>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</si>
  <si>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</si>
  <si>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</si>
  <si>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</si>
  <si>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</si>
  <si>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</si>
  <si>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</si>
  <si>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</si>
  <si>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</si>
  <si>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</si>
  <si>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</si>
  <si>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</si>
  <si>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</si>
  <si>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</si>
  <si>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</si>
  <si>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</si>
  <si>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</si>
  <si>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</si>
  <si>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</si>
  <si>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</si>
  <si>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</si>
  <si>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</si>
  <si>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</si>
  <si>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</si>
  <si>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</si>
  <si>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</si>
  <si>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</si>
  <si>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</si>
  <si>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</si>
  <si>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</si>
  <si>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</si>
  <si>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</si>
  <si>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</si>
  <si>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</si>
  <si>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</si>
  <si>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</si>
  <si>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</si>
  <si>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</si>
  <si>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</si>
  <si>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</si>
  <si>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</si>
  <si>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</si>
  <si>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</si>
  <si>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</si>
  <si>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</si>
  <si>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</si>
  <si>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</si>
  <si>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</si>
  <si>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</si>
  <si>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</si>
  <si>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</si>
  <si>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</si>
  <si>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</si>
  <si>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</si>
  <si>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</si>
  <si>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</si>
  <si>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</si>
  <si>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</si>
  <si>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</si>
  <si>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</si>
  <si>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</si>
  <si>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</si>
  <si>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</si>
  <si>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</si>
  <si>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</si>
  <si>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</si>
  <si>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</si>
  <si>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</si>
  <si>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</si>
  <si>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</si>
  <si>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</si>
  <si>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</si>
  <si>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</si>
  <si>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</si>
  <si>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</si>
  <si>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</si>
  <si>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</si>
  <si>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</si>
  <si>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</si>
  <si>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</si>
  <si>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</si>
  <si>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</si>
  <si>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</si>
  <si>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</si>
  <si>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</si>
  <si>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</si>
  <si>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</si>
  <si>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</si>
  <si>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</si>
  <si>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</si>
  <si>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</si>
  <si>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</si>
  <si>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</si>
  <si>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</si>
  <si>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</si>
  <si>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</si>
  <si>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</si>
  <si>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</si>
  <si>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</si>
  <si>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</si>
  <si>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</si>
  <si>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</si>
  <si>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</si>
  <si>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</si>
  <si>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</si>
  <si>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</si>
  <si>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</si>
  <si>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</si>
  <si>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</si>
  <si>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</si>
  <si>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</si>
  <si>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</si>
  <si>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</si>
  <si>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</si>
  <si>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</si>
  <si>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</si>
  <si>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</si>
  <si>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</si>
  <si>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</si>
  <si>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</si>
  <si>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</si>
  <si>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</si>
  <si>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</si>
  <si>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</si>
  <si>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</si>
  <si>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</si>
  <si>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</si>
  <si>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</si>
  <si>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</si>
  <si>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</si>
  <si>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</si>
  <si>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</si>
  <si>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</si>
  <si>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</si>
  <si>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</si>
  <si>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</si>
  <si>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</si>
  <si>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</si>
  <si>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</si>
  <si>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</si>
  <si>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</si>
  <si>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</si>
  <si>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</si>
  <si>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</si>
  <si>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</si>
  <si>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</si>
  <si>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</si>
  <si>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</si>
  <si>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</si>
  <si>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</si>
  <si>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</si>
  <si>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</si>
  <si>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</si>
  <si>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</si>
  <si>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</si>
  <si>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</si>
  <si>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</si>
  <si>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</si>
  <si>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</si>
  <si>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</si>
  <si>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</si>
  <si>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</si>
  <si>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</si>
  <si>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</si>
  <si>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</si>
  <si>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</si>
  <si>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</si>
  <si>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</si>
  <si>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</si>
  <si>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</si>
  <si>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</si>
  <si>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</si>
  <si>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</si>
  <si>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</si>
  <si>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</si>
  <si>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</si>
  <si>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</si>
  <si>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</si>
  <si>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</si>
  <si>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</si>
  <si>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</si>
  <si>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</si>
  <si>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</si>
  <si>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</si>
  <si>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</si>
  <si>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</si>
  <si>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</si>
  <si>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</si>
  <si>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</si>
  <si>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</si>
  <si>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</si>
  <si>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</si>
  <si>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</si>
  <si>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</si>
  <si>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</si>
  <si>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</si>
  <si>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</si>
  <si>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</si>
  <si>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</si>
  <si>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</si>
  <si>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</si>
  <si>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</si>
  <si>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</si>
  <si>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</si>
  <si>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</si>
  <si>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</si>
  <si>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</si>
  <si>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</si>
  <si>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</si>
  <si>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</si>
  <si>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</si>
  <si>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</si>
  <si>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</si>
  <si>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</si>
  <si>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</si>
  <si>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</si>
  <si>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</si>
  <si>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</si>
  <si>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</si>
  <si>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</si>
  <si>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</si>
  <si>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</si>
  <si>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</si>
  <si>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</si>
  <si>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</si>
  <si>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</si>
  <si>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</si>
  <si>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</si>
  <si>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</si>
  <si>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</si>
  <si>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</si>
  <si>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</si>
  <si>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</si>
  <si>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</si>
  <si>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</si>
  <si>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</si>
  <si>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</si>
  <si>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</si>
  <si>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</si>
  <si>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</si>
  <si>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</si>
  <si>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</si>
  <si>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</si>
  <si>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</si>
  <si>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</si>
  <si>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</si>
  <si>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</si>
  <si>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</si>
  <si>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</si>
  <si>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</si>
  <si>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</si>
  <si>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</si>
  <si>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</si>
  <si>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</si>
  <si>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</si>
  <si>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</si>
  <si>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</si>
  <si>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</si>
  <si>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</si>
  <si>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</si>
  <si>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</si>
  <si>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</si>
  <si>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</si>
  <si>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</si>
  <si>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</si>
  <si>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</si>
  <si>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</si>
  <si>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</si>
  <si>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</si>
  <si>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</si>
  <si>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</si>
  <si>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</si>
  <si>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</si>
  <si>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</si>
  <si>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</si>
  <si>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</si>
  <si>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</si>
  <si>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</si>
  <si>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</si>
  <si>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</si>
  <si>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</si>
  <si>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</si>
  <si>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</si>
  <si>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</si>
  <si>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</si>
  <si>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</si>
  <si>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</si>
  <si>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</si>
  <si>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</si>
  <si>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</si>
  <si>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</si>
  <si>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</si>
  <si>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</si>
  <si>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</si>
  <si>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</si>
  <si>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</si>
  <si>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</si>
  <si>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</si>
  <si>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</si>
  <si>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</si>
  <si>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</si>
  <si>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</si>
  <si>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</si>
  <si>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</si>
  <si>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</si>
  <si>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</si>
  <si>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</si>
  <si>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</si>
  <si>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</si>
  <si>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</si>
  <si>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</si>
  <si>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</si>
  <si>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</si>
  <si>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</si>
  <si>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</si>
  <si>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</si>
  <si>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</si>
  <si>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</si>
  <si>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</si>
  <si>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</si>
  <si>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</si>
  <si>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</si>
  <si>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</si>
  <si>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</si>
  <si>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</si>
  <si>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</si>
  <si>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</si>
  <si>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</si>
  <si>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</si>
  <si>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</si>
  <si>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</si>
  <si>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</si>
  <si>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</si>
  <si>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</si>
  <si>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</si>
  <si>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</si>
  <si>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</si>
  <si>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</si>
  <si>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</si>
  <si>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</si>
  <si>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</si>
  <si>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</si>
  <si>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</si>
  <si>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</si>
  <si>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</si>
  <si>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</si>
  <si>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</si>
  <si>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</si>
  <si>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</si>
  <si>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</si>
  <si>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</si>
  <si>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</si>
  <si>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</si>
  <si>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</si>
  <si>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</si>
  <si>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</si>
  <si>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</si>
  <si>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</si>
  <si>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</si>
  <si>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</si>
  <si>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</si>
  <si>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</si>
  <si>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</si>
  <si>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</si>
  <si>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</si>
  <si>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</si>
  <si>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</si>
  <si>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</si>
  <si>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</si>
  <si>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</si>
  <si>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</si>
  <si>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</si>
  <si>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</si>
  <si>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</si>
  <si>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</si>
  <si>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</si>
  <si>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</si>
  <si>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</si>
  <si>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</si>
  <si>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</si>
  <si>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</si>
  <si>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</si>
  <si>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</si>
  <si>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</si>
  <si>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</si>
  <si>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</si>
  <si>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</si>
  <si>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</si>
  <si>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</si>
  <si>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</si>
  <si>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</si>
  <si>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</si>
  <si>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</si>
  <si>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</si>
  <si>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</si>
  <si>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</si>
  <si>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</si>
  <si>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</si>
  <si>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</si>
  <si>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</si>
  <si>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</si>
  <si>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</si>
  <si>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</si>
  <si>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</si>
  <si>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</si>
  <si>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</si>
  <si>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</si>
  <si>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</si>
  <si>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</si>
  <si>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</si>
  <si>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</si>
  <si>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</si>
  <si>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</si>
  <si>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</si>
  <si>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</si>
  <si>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</si>
  <si>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</si>
  <si>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</si>
  <si>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</si>
  <si>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</si>
  <si>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</si>
  <si>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</si>
  <si>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</si>
  <si>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</si>
  <si>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</si>
  <si>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</si>
  <si>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</si>
  <si>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</si>
  <si>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</si>
  <si>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</si>
  <si>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</si>
  <si>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</si>
  <si>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</si>
  <si>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</si>
  <si>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</si>
  <si>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</si>
  <si>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</si>
  <si>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</si>
  <si>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</si>
  <si>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</si>
  <si>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</si>
  <si>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</si>
  <si>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</si>
  <si>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</si>
  <si>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</si>
  <si>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</si>
  <si>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</si>
  <si>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</si>
  <si>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</si>
  <si>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</si>
  <si>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</si>
  <si>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</si>
  <si>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</si>
  <si>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</si>
  <si>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</si>
  <si>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</si>
  <si>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</si>
  <si>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</si>
  <si>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</si>
  <si>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</si>
  <si>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</si>
  <si>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</si>
  <si>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</si>
  <si>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</si>
  <si>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</si>
  <si>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</si>
  <si>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</si>
  <si>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</si>
  <si>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</si>
  <si>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</si>
  <si>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</si>
  <si>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</si>
  <si>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</si>
  <si>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</si>
  <si>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</si>
  <si>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</si>
  <si>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</si>
  <si>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</si>
  <si>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</si>
  <si>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</si>
  <si>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</si>
  <si>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</si>
  <si>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</si>
  <si>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</si>
  <si>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</si>
  <si>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</si>
  <si>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</si>
  <si>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</si>
  <si>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</si>
  <si>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</si>
  <si>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</si>
  <si>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</si>
  <si>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</si>
  <si>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</si>
  <si>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</si>
  <si>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</si>
  <si>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</si>
  <si>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</si>
  <si>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</si>
  <si>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</si>
  <si>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</si>
  <si>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</si>
  <si>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</si>
  <si>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</si>
  <si>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</si>
  <si>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</si>
  <si>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</si>
  <si>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</si>
  <si>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</si>
  <si>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</si>
  <si>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</si>
  <si>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</si>
  <si>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</si>
  <si>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</si>
  <si>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</si>
  <si>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</si>
  <si>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</si>
  <si>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</si>
  <si>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</si>
  <si>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</si>
  <si>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</si>
  <si>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</si>
  <si>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</si>
  <si>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</si>
  <si>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</si>
  <si>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</si>
  <si>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</si>
  <si>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</si>
  <si>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</si>
  <si>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</si>
  <si>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</si>
  <si>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</si>
  <si>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</si>
  <si>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</si>
  <si>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</si>
  <si>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</si>
  <si>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</si>
  <si>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</si>
  <si>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</si>
  <si>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</si>
  <si>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</si>
  <si>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</si>
  <si>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</si>
  <si>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</si>
  <si>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</si>
  <si>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</si>
  <si>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</si>
  <si>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</si>
  <si>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</si>
  <si>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</si>
  <si>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</si>
  <si>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</si>
  <si>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</si>
  <si>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</si>
  <si>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</si>
  <si>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</si>
  <si>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</si>
  <si>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</si>
  <si>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</si>
  <si>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</si>
  <si>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</si>
  <si>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</si>
  <si>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</si>
  <si>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</si>
  <si>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</si>
  <si>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</si>
  <si>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</si>
  <si>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</si>
  <si>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</si>
  <si>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</si>
  <si>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</si>
  <si>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</si>
  <si>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</si>
  <si>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</si>
  <si>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</si>
  <si>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</si>
  <si>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</si>
  <si>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</si>
  <si>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</si>
  <si>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</si>
  <si>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</si>
  <si>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</si>
  <si>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</si>
  <si>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</si>
  <si>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</si>
  <si>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</si>
  <si>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</si>
  <si>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</si>
  <si>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</si>
  <si>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</si>
  <si>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</si>
  <si>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</si>
  <si>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</si>
  <si>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</si>
  <si>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</si>
  <si>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</si>
  <si>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</si>
  <si>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</si>
  <si>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</si>
  <si>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</si>
  <si>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</si>
  <si>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</si>
  <si>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</si>
  <si>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</si>
  <si>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</si>
  <si>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</si>
  <si>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</si>
  <si>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</si>
  <si>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</si>
  <si>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</si>
  <si>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</si>
  <si>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</si>
  <si>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</si>
  <si>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</si>
  <si>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</si>
  <si>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</si>
  <si>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</si>
  <si>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</si>
  <si>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</si>
  <si>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</si>
  <si>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</si>
  <si>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</si>
  <si>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</si>
  <si>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</si>
  <si>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</si>
  <si>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</si>
  <si>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</si>
  <si>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</si>
  <si>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</si>
  <si>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</si>
  <si>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</si>
  <si>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</si>
  <si>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</si>
  <si>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</si>
  <si>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</si>
  <si>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</si>
  <si>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</si>
  <si>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</si>
  <si>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</si>
  <si>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</si>
  <si>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</si>
  <si>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</si>
  <si>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</si>
  <si>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</si>
  <si>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</si>
  <si>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</si>
  <si>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</si>
  <si>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</si>
  <si>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</si>
  <si>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</si>
  <si>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</si>
  <si>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</si>
  <si>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</si>
  <si>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</si>
  <si>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</si>
  <si>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</si>
  <si>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</si>
  <si>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</si>
  <si>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</si>
  <si>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</si>
  <si>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</si>
  <si>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</si>
  <si>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</si>
  <si>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</si>
  <si>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</si>
  <si>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</si>
  <si>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</si>
  <si>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</si>
  <si>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</si>
  <si>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</si>
  <si>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</si>
  <si>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</si>
  <si>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</si>
  <si>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</si>
  <si>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</si>
  <si>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</si>
  <si>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</si>
  <si>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</si>
  <si>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</si>
  <si>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</si>
  <si>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</si>
  <si>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</si>
  <si>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</si>
  <si>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</si>
  <si>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</si>
  <si>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</si>
  <si>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</si>
  <si>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</si>
  <si>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</si>
  <si>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</si>
  <si>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</si>
  <si>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</si>
  <si>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</si>
  <si>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</si>
  <si>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</si>
  <si>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</si>
  <si>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</si>
  <si>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</si>
  <si>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</si>
  <si>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</si>
  <si>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</si>
  <si>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</si>
  <si>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</si>
  <si>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</si>
  <si>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</si>
  <si>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</si>
  <si>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</si>
  <si>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</si>
  <si>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</si>
  <si>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</si>
  <si>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</si>
  <si>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</si>
  <si>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</si>
  <si>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</si>
  <si>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</si>
  <si>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</si>
  <si>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</si>
  <si>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</si>
  <si>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</si>
  <si>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</si>
  <si>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</si>
  <si>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</si>
  <si>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</si>
  <si>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</si>
  <si>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</si>
  <si>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</si>
  <si>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</si>
  <si>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</si>
  <si>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</si>
  <si>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</si>
  <si>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</si>
  <si>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</si>
  <si>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</si>
  <si>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</si>
  <si>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</si>
  <si>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</si>
  <si>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</si>
  <si>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</si>
  <si>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</si>
  <si>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</si>
  <si>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</si>
  <si>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</si>
  <si>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</si>
  <si>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</si>
  <si>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</si>
  <si>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</si>
  <si>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</si>
  <si>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</si>
  <si>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</si>
  <si>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</si>
  <si>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</si>
  <si>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</si>
  <si>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</si>
  <si>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</si>
  <si>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</si>
  <si>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</si>
  <si>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</si>
  <si>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</si>
  <si>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</si>
  <si>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</si>
  <si>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</si>
  <si>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</si>
  <si>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</si>
  <si>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</si>
  <si>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</si>
  <si>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</si>
  <si>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</si>
  <si>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</si>
  <si>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</si>
  <si>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</si>
  <si>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</si>
  <si>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</si>
  <si>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</si>
  <si>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</si>
  <si>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</si>
  <si>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</si>
  <si>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</si>
  <si>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</si>
  <si>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</si>
  <si>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</si>
  <si>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</si>
  <si>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</si>
  <si>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</si>
  <si>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</si>
  <si>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</si>
  <si>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</si>
  <si>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</si>
  <si>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</si>
  <si>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</si>
  <si>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</si>
  <si>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</si>
  <si>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</si>
  <si>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</si>
  <si>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</si>
  <si>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</si>
  <si>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</si>
  <si>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</si>
  <si>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</si>
  <si>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</si>
  <si>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</si>
  <si>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</si>
  <si>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</si>
  <si>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</si>
  <si>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</si>
  <si>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</si>
  <si>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</si>
  <si>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</si>
  <si>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</si>
  <si>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</si>
  <si>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</si>
  <si>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</si>
  <si>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</si>
  <si>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</si>
  <si>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</si>
  <si>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</si>
  <si>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</si>
  <si>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</si>
  <si>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</si>
  <si>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</si>
  <si>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</si>
  <si>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</si>
  <si>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</si>
  <si>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</si>
  <si>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</si>
  <si>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</si>
  <si>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</si>
  <si>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</si>
  <si>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</si>
  <si>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</si>
  <si>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</si>
  <si>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</si>
  <si>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</si>
  <si>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</si>
  <si>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</si>
  <si>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</si>
  <si>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</si>
  <si>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</si>
  <si>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</si>
  <si>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</si>
  <si>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</si>
  <si>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</si>
  <si>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</si>
  <si>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</si>
  <si>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</si>
  <si>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</si>
  <si>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</si>
  <si>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</si>
  <si>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</si>
  <si>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</si>
  <si>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</si>
  <si>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</si>
  <si>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</si>
  <si>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</si>
  <si>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</si>
  <si>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</si>
  <si>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</si>
  <si>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</si>
  <si>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</si>
  <si>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</si>
  <si>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</si>
  <si>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</si>
  <si>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</si>
  <si>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</si>
  <si>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</si>
  <si>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</si>
  <si>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</si>
  <si>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</si>
  <si>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</si>
  <si>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</si>
  <si>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</si>
  <si>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</si>
  <si>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</si>
  <si>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</si>
  <si>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</si>
  <si>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</si>
  <si>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</si>
  <si>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</si>
  <si>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</si>
  <si>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</si>
  <si>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</si>
  <si>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</si>
  <si>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</si>
  <si>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</si>
  <si>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</si>
  <si>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</si>
  <si>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</si>
  <si>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</si>
  <si>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</si>
  <si>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</si>
  <si>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</si>
  <si>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</si>
  <si>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</si>
  <si>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</si>
  <si>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</si>
  <si>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</si>
  <si>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</si>
  <si>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</si>
  <si>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</si>
  <si>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</si>
  <si>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</si>
  <si>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</si>
  <si>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</si>
  <si>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</si>
  <si>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</si>
  <si>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</si>
  <si>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</si>
  <si>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</si>
  <si>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</si>
  <si>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</si>
  <si>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</si>
  <si>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</si>
  <si>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</si>
  <si>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</si>
  <si>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</si>
  <si>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</si>
  <si>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</si>
  <si>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</si>
  <si>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</si>
  <si>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</si>
  <si>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</si>
  <si>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</si>
  <si>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</si>
  <si>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</si>
  <si>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</si>
  <si>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</si>
  <si>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</si>
  <si>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</si>
  <si>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</si>
  <si>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</si>
  <si>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</si>
  <si>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</si>
  <si>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</si>
  <si>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</si>
  <si>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</si>
  <si>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</si>
  <si>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</si>
  <si>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</si>
  <si>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</si>
  <si>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</si>
  <si>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</si>
  <si>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</si>
  <si>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</si>
  <si>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</si>
  <si>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</si>
  <si>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</si>
  <si>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</si>
  <si>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</si>
  <si>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</si>
  <si>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</si>
  <si>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</si>
  <si>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</si>
  <si>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</si>
  <si>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</si>
  <si>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</si>
  <si>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</si>
  <si>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</si>
  <si>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</si>
  <si>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</si>
  <si>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</si>
  <si>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</si>
  <si>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</si>
  <si>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</si>
  <si>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</si>
  <si>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</si>
  <si>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</si>
  <si>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</si>
  <si>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</si>
  <si>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</si>
  <si>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</si>
  <si>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</si>
  <si>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</si>
  <si>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</si>
  <si>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</si>
  <si>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</si>
  <si>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</si>
  <si>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</si>
  <si>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</si>
  <si>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</si>
  <si>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</si>
  <si>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</si>
  <si>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</si>
  <si>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</si>
  <si>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</si>
  <si>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</si>
  <si>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</si>
  <si>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</si>
  <si>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</si>
  <si>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</si>
  <si>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</si>
  <si>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</si>
  <si>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</si>
  <si>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</si>
  <si>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</si>
  <si>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</si>
  <si>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</si>
  <si>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</si>
  <si>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</si>
  <si>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</si>
  <si>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</si>
  <si>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</si>
  <si>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</si>
  <si>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</si>
  <si>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</si>
  <si>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</si>
  <si>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</si>
  <si>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</si>
  <si>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</si>
  <si>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</si>
  <si>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</si>
  <si>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</si>
  <si>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</si>
  <si>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</si>
  <si>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</si>
  <si>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</si>
  <si>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</si>
  <si>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</si>
  <si>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</si>
  <si>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</si>
  <si>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</si>
  <si>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</si>
  <si>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</si>
  <si>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</si>
  <si>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</si>
  <si>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</si>
  <si>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</si>
  <si>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</si>
  <si>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</si>
  <si>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</si>
  <si>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</si>
  <si>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</si>
  <si>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</si>
  <si>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</si>
  <si>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</si>
  <si>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</si>
  <si>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</si>
  <si>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</si>
  <si>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</si>
  <si>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</si>
  <si>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</si>
  <si>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</si>
  <si>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</si>
  <si>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</si>
  <si>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</si>
  <si>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</si>
  <si>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</si>
  <si>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</si>
  <si>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</si>
  <si>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</si>
  <si>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</si>
  <si>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</si>
  <si>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</si>
  <si>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</si>
  <si>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</si>
  <si>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</si>
  <si>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</si>
  <si>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</si>
  <si>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</si>
  <si>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</si>
  <si>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</si>
  <si>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</si>
  <si>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</si>
  <si>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</si>
  <si>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</si>
  <si>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</si>
  <si>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</si>
  <si>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</si>
  <si>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</si>
  <si>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</si>
  <si>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</si>
  <si>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</si>
  <si>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</si>
  <si>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</si>
  <si>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</si>
  <si>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</si>
  <si>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</si>
  <si>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</si>
  <si>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</si>
  <si>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</si>
  <si>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</si>
  <si>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</si>
  <si>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</si>
  <si>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</si>
  <si>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</si>
  <si>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</si>
  <si>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</si>
  <si>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</si>
  <si>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</si>
  <si>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</si>
  <si>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</si>
  <si>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</si>
  <si>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</si>
  <si>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</si>
  <si>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</si>
  <si>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</si>
  <si>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</si>
  <si>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</si>
  <si>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</si>
  <si>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</si>
  <si>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</si>
  <si>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</si>
  <si>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</si>
  <si>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</si>
  <si>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</si>
  <si>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</si>
  <si>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</si>
  <si>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</si>
  <si>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</si>
  <si>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</si>
  <si>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</si>
  <si>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</si>
  <si>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</si>
  <si>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</si>
  <si>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</si>
  <si>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</si>
  <si>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</si>
  <si>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</si>
  <si>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</si>
  <si>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</si>
  <si>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</si>
  <si>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</si>
  <si>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</si>
  <si>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</si>
  <si>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</si>
  <si>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</si>
  <si>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</si>
  <si>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</si>
  <si>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</si>
  <si>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</si>
  <si>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</si>
  <si>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</si>
  <si>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</si>
  <si>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</si>
  <si>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</si>
  <si>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</si>
  <si>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</si>
  <si>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</si>
  <si>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</si>
  <si>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</si>
  <si>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</si>
  <si>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</si>
  <si>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</si>
  <si>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</si>
  <si>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</si>
  <si>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</si>
  <si>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</si>
  <si>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</si>
  <si>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</si>
  <si>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</si>
  <si>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</si>
  <si>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</si>
  <si>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</si>
  <si>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</si>
  <si>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</si>
  <si>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</si>
  <si>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</si>
  <si>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</si>
  <si>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</si>
  <si>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</si>
  <si>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</si>
  <si>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</si>
  <si>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</si>
  <si>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</si>
  <si>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</si>
  <si>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</si>
  <si>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</si>
  <si>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</si>
  <si>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</si>
  <si>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</si>
  <si>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</si>
  <si>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</si>
  <si>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</si>
  <si>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</si>
  <si>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</si>
  <si>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</si>
  <si>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</si>
  <si>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</si>
  <si>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</si>
  <si>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</si>
  <si>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</si>
  <si>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</si>
  <si>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</si>
  <si>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</si>
  <si>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</si>
  <si>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</si>
  <si>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</si>
  <si>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</si>
  <si>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</si>
  <si>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</si>
  <si>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</si>
  <si>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</si>
  <si>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</si>
  <si>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</si>
  <si>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</si>
  <si>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</si>
  <si>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</si>
  <si>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</si>
  <si>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</si>
  <si>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</si>
  <si>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</si>
  <si>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</si>
  <si>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</si>
  <si>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</si>
  <si>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</si>
  <si>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</si>
  <si>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</si>
  <si>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</si>
  <si>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</si>
  <si>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</si>
  <si>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</si>
  <si>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</si>
  <si>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</si>
  <si>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</si>
  <si>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</si>
  <si>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</si>
  <si>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</si>
  <si>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</si>
  <si>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</si>
  <si>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</si>
  <si>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</si>
  <si>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</si>
  <si>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</si>
  <si>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</si>
  <si>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</si>
  <si>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</si>
  <si>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</si>
  <si>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</si>
  <si>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</si>
  <si>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</si>
  <si>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</si>
  <si>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</si>
  <si>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</si>
  <si>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</si>
  <si>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</si>
  <si>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</si>
  <si>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</si>
  <si>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</si>
  <si>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</si>
  <si>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</si>
  <si>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</si>
  <si>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</si>
  <si>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</si>
  <si>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</si>
  <si>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</si>
  <si>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</si>
  <si>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</si>
  <si>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</si>
  <si>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</si>
  <si>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</si>
  <si>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</si>
  <si>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</si>
  <si>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</si>
  <si>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</si>
  <si>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</si>
  <si>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</si>
  <si>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</si>
  <si>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</si>
  <si>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</si>
  <si>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</si>
  <si>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</si>
  <si>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</si>
  <si>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</si>
  <si>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</si>
  <si>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</si>
  <si>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</si>
  <si>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</si>
  <si>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</si>
  <si>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</si>
  <si>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</si>
  <si>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</si>
  <si>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</si>
  <si>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</si>
  <si>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</si>
  <si>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</si>
  <si>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</si>
  <si>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</si>
  <si>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</si>
  <si>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</si>
  <si>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</si>
  <si>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</si>
  <si>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</si>
  <si>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</si>
  <si>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</si>
  <si>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</si>
  <si>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</si>
  <si>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</si>
  <si>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</si>
  <si>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</si>
  <si>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</si>
  <si>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</si>
  <si>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</si>
  <si>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</si>
  <si>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</si>
  <si>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</si>
  <si>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</si>
  <si>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</si>
  <si>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</si>
  <si>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</si>
  <si>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</si>
  <si>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</si>
  <si>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</si>
  <si>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</si>
  <si>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</si>
  <si>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</si>
  <si>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</si>
  <si>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</si>
  <si>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</si>
  <si>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</si>
  <si>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</si>
  <si>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</si>
  <si>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</si>
  <si>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</si>
  <si>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</si>
  <si>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</si>
  <si>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</si>
  <si>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</si>
  <si>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</si>
  <si>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</si>
  <si>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</si>
  <si>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</si>
  <si>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</si>
  <si>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</si>
  <si>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</si>
  <si>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</si>
  <si>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</si>
  <si>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</si>
  <si>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</si>
  <si>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</si>
  <si>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</si>
  <si>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</si>
  <si>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</si>
  <si>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</si>
  <si>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</si>
  <si>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</si>
  <si>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</si>
  <si>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</si>
  <si>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</si>
  <si>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</si>
  <si>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</si>
  <si>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</si>
  <si>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</si>
  <si>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</si>
  <si>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</si>
  <si>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</si>
  <si>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</si>
  <si>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</si>
  <si>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</si>
  <si>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</si>
  <si>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</si>
  <si>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</si>
  <si>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</si>
  <si>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</si>
  <si>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</si>
  <si>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</si>
  <si>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</si>
  <si>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</si>
  <si>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</si>
  <si>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</si>
  <si>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</si>
  <si>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</si>
  <si>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</si>
  <si>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</si>
  <si>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</si>
  <si>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</si>
  <si>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</si>
  <si>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</si>
  <si>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</si>
  <si>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</si>
  <si>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</si>
  <si>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</si>
  <si>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</si>
  <si>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</si>
  <si>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</si>
  <si>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</si>
  <si>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</si>
  <si>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</si>
  <si>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</si>
  <si>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</si>
  <si>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</si>
  <si>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</si>
  <si>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</si>
  <si>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</si>
  <si>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</si>
  <si>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</si>
  <si>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</si>
  <si>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</si>
  <si>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</si>
  <si>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</si>
  <si>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</si>
  <si>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</si>
  <si>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</si>
  <si>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</si>
  <si>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</si>
  <si>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</si>
  <si>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</si>
  <si>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</si>
  <si>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</si>
  <si>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</si>
  <si>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</si>
  <si>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</si>
  <si>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</si>
  <si>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</si>
  <si>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</si>
  <si>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</si>
  <si>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</si>
  <si>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</si>
  <si>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</si>
  <si>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</si>
  <si>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</si>
  <si>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</si>
  <si>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</si>
  <si>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</si>
  <si>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</si>
  <si>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</si>
  <si>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</si>
  <si>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</si>
  <si>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</si>
  <si>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</si>
  <si>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</si>
  <si>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</si>
  <si>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</si>
  <si>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</si>
  <si>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</si>
  <si>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</si>
  <si>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</si>
  <si>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</si>
  <si>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</si>
  <si>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</si>
  <si>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</si>
  <si>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</si>
  <si>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</si>
  <si>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</si>
  <si>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</si>
  <si>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</si>
  <si>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</si>
  <si>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</si>
  <si>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</si>
  <si>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</si>
  <si>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</si>
  <si>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</si>
  <si>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</si>
  <si>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</si>
  <si>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</si>
  <si>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</si>
  <si>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</si>
  <si>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</si>
  <si>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</si>
  <si>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</si>
  <si>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</si>
  <si>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</si>
  <si>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</si>
  <si>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</si>
  <si>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</si>
  <si>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</si>
  <si>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</si>
  <si>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</si>
  <si>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</si>
  <si>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</si>
  <si>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</si>
  <si>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</si>
  <si>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</si>
  <si>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</si>
  <si>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</si>
  <si>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</si>
  <si>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</si>
  <si>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</si>
  <si>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</si>
  <si>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</si>
  <si>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</si>
  <si>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</si>
  <si>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</si>
  <si>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</si>
  <si>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</si>
  <si>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</si>
  <si>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</si>
  <si>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</si>
  <si>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</si>
  <si>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</si>
  <si>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</si>
  <si>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</si>
  <si>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</si>
  <si>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</si>
  <si>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</si>
  <si>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</si>
  <si>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</si>
  <si>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</si>
  <si>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</si>
  <si>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</si>
  <si>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</si>
  <si>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</si>
  <si>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</si>
  <si>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</si>
  <si>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</si>
  <si>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</si>
  <si>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</si>
  <si>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</si>
  <si>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</si>
  <si>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</si>
  <si>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</si>
  <si>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</si>
  <si>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</si>
  <si>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</si>
  <si>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</si>
  <si>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</si>
  <si>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</si>
  <si>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</si>
  <si>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</si>
  <si>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</si>
  <si>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</si>
  <si>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</si>
  <si>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</si>
  <si>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</si>
  <si>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</si>
  <si>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</si>
  <si>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</si>
  <si>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</si>
  <si>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</si>
  <si>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</si>
  <si>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</si>
  <si>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</si>
  <si>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</si>
  <si>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</si>
  <si>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</si>
  <si>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</si>
  <si>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</si>
  <si>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</si>
  <si>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</si>
  <si>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</si>
  <si>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</si>
  <si>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</si>
  <si>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</si>
  <si>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</si>
  <si>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</si>
  <si>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</si>
  <si>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</si>
  <si>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</si>
  <si>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</si>
  <si>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</si>
  <si>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</si>
  <si>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</si>
  <si>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</si>
  <si>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</si>
  <si>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</si>
  <si>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</si>
  <si>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</si>
  <si>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</si>
  <si>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</si>
  <si>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</si>
  <si>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</si>
  <si>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</si>
  <si>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</si>
  <si>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</si>
  <si>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</si>
  <si>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</si>
  <si>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</si>
  <si>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</si>
  <si>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</si>
  <si>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</si>
  <si>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</si>
  <si>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</si>
  <si>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</si>
  <si>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</si>
  <si>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</si>
  <si>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</si>
  <si>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</si>
  <si>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</si>
  <si>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</si>
  <si>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</si>
  <si>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</si>
  <si>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</si>
  <si>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</si>
  <si>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</si>
  <si>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</si>
  <si>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</si>
  <si>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</si>
  <si>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</si>
  <si>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</si>
  <si>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</si>
  <si>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</si>
  <si>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</si>
  <si>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</si>
  <si>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</si>
  <si>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</si>
  <si>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</si>
  <si>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</si>
  <si>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</si>
  <si>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</si>
  <si>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</si>
  <si>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</si>
  <si>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</si>
  <si>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</si>
  <si>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</si>
  <si>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</si>
  <si>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</si>
  <si>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</si>
  <si>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</si>
  <si>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</si>
  <si>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</si>
  <si>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</si>
  <si>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</si>
  <si>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</si>
  <si>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</si>
  <si>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</si>
  <si>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</si>
  <si>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</si>
  <si>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</si>
  <si>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</si>
  <si>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</si>
  <si>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</si>
  <si>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</si>
  <si>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</si>
  <si>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</si>
  <si>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</si>
  <si>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</si>
  <si>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</si>
  <si>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</si>
  <si>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</si>
  <si>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</si>
  <si>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</si>
  <si>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</si>
  <si>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</si>
  <si>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</si>
  <si>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</si>
  <si>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</si>
  <si>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</si>
  <si>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</si>
  <si>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</si>
  <si>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</si>
  <si>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</si>
  <si>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</si>
  <si>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</si>
  <si>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</si>
  <si>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</si>
  <si>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</si>
  <si>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</si>
  <si>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</si>
  <si>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</si>
  <si>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</si>
  <si>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</si>
  <si>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</si>
  <si>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</si>
  <si>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</si>
  <si>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</si>
  <si>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</si>
  <si>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</si>
  <si>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</si>
  <si>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</si>
  <si>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</si>
  <si>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</si>
  <si>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</si>
  <si>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</si>
  <si>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</si>
  <si>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</si>
  <si>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</si>
  <si>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</si>
  <si>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</si>
  <si>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</si>
  <si>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</si>
  <si>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</si>
  <si>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</si>
  <si>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</si>
  <si>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</si>
  <si>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</si>
  <si>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</si>
  <si>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</si>
  <si>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</si>
  <si>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</si>
  <si>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</si>
  <si>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</si>
  <si>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</si>
  <si>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</si>
  <si>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</si>
  <si>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</si>
  <si>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</si>
  <si>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</si>
  <si>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</si>
  <si>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</si>
  <si>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</si>
  <si>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</si>
  <si>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</si>
  <si>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</si>
  <si>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</si>
  <si>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</si>
  <si>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</si>
  <si>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</si>
  <si>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</si>
  <si>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</si>
  <si>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</si>
  <si>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</si>
  <si>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</si>
  <si>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</si>
  <si>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</si>
  <si>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</si>
  <si>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</si>
  <si>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</si>
  <si>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</si>
  <si>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</si>
  <si>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</si>
  <si>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</si>
  <si>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</si>
  <si>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</si>
  <si>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</si>
  <si>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</si>
  <si>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</si>
  <si>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</si>
  <si>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</si>
  <si>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</si>
  <si>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</si>
  <si>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</si>
  <si>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</si>
  <si>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</si>
  <si>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</si>
  <si>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</si>
  <si>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</si>
  <si>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</si>
  <si>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</si>
  <si>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</si>
  <si>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</si>
  <si>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</si>
  <si>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</si>
  <si>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</si>
  <si>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</si>
  <si>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</si>
  <si>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</si>
  <si>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</si>
  <si>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</si>
  <si>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</si>
  <si>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</si>
  <si>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</si>
  <si>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</si>
  <si>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</si>
  <si>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</si>
  <si>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</si>
  <si>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</si>
  <si>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</si>
  <si>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</si>
  <si>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</si>
  <si>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</si>
  <si>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</si>
  <si>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</si>
  <si>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</si>
  <si>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</si>
  <si>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</si>
  <si>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</si>
  <si>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</si>
  <si>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</si>
  <si>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</si>
  <si>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</si>
  <si>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</si>
  <si>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</si>
  <si>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</si>
  <si>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</si>
  <si>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</si>
  <si>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</si>
  <si>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</si>
  <si>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</si>
  <si>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</si>
  <si>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</si>
  <si>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</si>
  <si>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</si>
  <si>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</si>
  <si>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</si>
  <si>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</si>
  <si>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</si>
  <si>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</si>
  <si>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</si>
  <si>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</si>
  <si>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</si>
  <si>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</si>
  <si>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</si>
  <si>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</si>
  <si>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</si>
  <si>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</si>
  <si>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</si>
  <si>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</si>
  <si>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</si>
  <si>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</si>
  <si>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</si>
  <si>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</si>
  <si>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</si>
  <si>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</si>
  <si>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</si>
  <si>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</si>
  <si>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</si>
  <si>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</si>
  <si>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</si>
  <si>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</si>
  <si>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</si>
  <si>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</si>
  <si>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</si>
  <si>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</si>
  <si>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</si>
  <si>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</si>
  <si>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</si>
  <si>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</si>
  <si>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</si>
  <si>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</si>
  <si>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</si>
  <si>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</si>
  <si>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</si>
  <si>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</si>
  <si>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</si>
  <si>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</si>
  <si>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</si>
  <si>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</si>
  <si>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</si>
  <si>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</si>
  <si>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</si>
  <si>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</si>
  <si>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</si>
  <si>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</si>
  <si>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</si>
  <si>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</si>
  <si>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</si>
  <si>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</si>
  <si>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</si>
  <si>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</si>
  <si>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</si>
  <si>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</si>
  <si>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</si>
  <si>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</si>
  <si>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</si>
  <si>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</si>
  <si>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</si>
  <si>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</si>
  <si>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</si>
  <si>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</si>
  <si>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</si>
  <si>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</si>
  <si>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</si>
  <si>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</si>
  <si>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</si>
  <si>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</si>
  <si>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</si>
  <si>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</si>
  <si>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</si>
  <si>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</si>
  <si>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</si>
  <si>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</si>
  <si>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</si>
  <si>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</si>
  <si>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</si>
  <si>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</si>
  <si>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</si>
  <si>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</si>
  <si>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</si>
  <si>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</si>
  <si>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</si>
  <si>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</si>
  <si>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</si>
  <si>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</si>
  <si>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</si>
  <si>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</si>
  <si>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</si>
  <si>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</si>
  <si>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</si>
  <si>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</si>
  <si>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</si>
  <si>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</si>
  <si>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</si>
  <si>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</si>
  <si>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</si>
  <si>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</si>
  <si>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</si>
  <si>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</si>
  <si>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</si>
  <si>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</si>
  <si>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</si>
  <si>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</si>
  <si>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</si>
  <si>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</si>
  <si>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</si>
  <si>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</si>
  <si>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</si>
  <si>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</si>
  <si>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</si>
  <si>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</si>
  <si>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</si>
  <si>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</si>
  <si>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</si>
  <si>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</si>
  <si>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</si>
  <si>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</si>
  <si>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</si>
  <si>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</si>
  <si>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</si>
  <si>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</si>
  <si>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</si>
  <si>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</si>
  <si>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</si>
  <si>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</si>
  <si>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</si>
  <si>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</si>
  <si>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</si>
  <si>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</si>
  <si>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</si>
  <si>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</si>
  <si>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</si>
  <si>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</si>
  <si>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</si>
  <si>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</si>
  <si>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</si>
  <si>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</si>
  <si>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</si>
  <si>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</si>
  <si>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</si>
  <si>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</si>
  <si>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</si>
  <si>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</si>
  <si>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</si>
  <si>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</si>
  <si>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</si>
  <si>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</si>
  <si>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</si>
  <si>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</si>
  <si>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</si>
  <si>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</si>
  <si>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</si>
  <si>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</si>
  <si>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</si>
  <si>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</si>
  <si>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</si>
  <si>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</si>
  <si>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</si>
  <si>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</si>
  <si>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</si>
  <si>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</si>
  <si>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</si>
  <si>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</si>
  <si>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</si>
  <si>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</si>
  <si>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</si>
  <si>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</si>
  <si>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</si>
  <si>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</si>
  <si>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</si>
  <si>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</si>
  <si>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</si>
  <si>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</si>
  <si>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</si>
  <si>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</si>
  <si>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</si>
  <si>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</si>
  <si>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</si>
  <si>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</si>
  <si>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</si>
  <si>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</si>
  <si>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</si>
  <si>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</si>
  <si>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</si>
  <si>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</si>
  <si>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</si>
  <si>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</si>
  <si>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</si>
  <si>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</si>
  <si>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</si>
  <si>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</si>
  <si>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</si>
  <si>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</si>
  <si>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</si>
  <si>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</si>
  <si>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</si>
  <si>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</si>
  <si>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</si>
  <si>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</si>
  <si>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</si>
  <si>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</si>
  <si>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</si>
  <si>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</si>
  <si>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</si>
  <si>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</si>
  <si>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</si>
  <si>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</si>
  <si>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</si>
  <si>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</si>
  <si>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</si>
  <si>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</si>
  <si>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</si>
  <si>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</si>
  <si>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</si>
  <si>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</si>
  <si>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</si>
  <si>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</si>
  <si>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</si>
  <si>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</si>
  <si>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</si>
  <si>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</si>
  <si>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</si>
  <si>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</si>
  <si>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</si>
  <si>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</si>
  <si>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</si>
  <si>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</si>
  <si>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</si>
  <si>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</si>
  <si>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</si>
  <si>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</si>
  <si>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</si>
  <si>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</si>
  <si>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</si>
  <si>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</si>
  <si>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</si>
  <si>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</si>
  <si>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</si>
  <si>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</si>
  <si>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</si>
  <si>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</si>
  <si>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</si>
  <si>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</si>
  <si>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</si>
  <si>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</si>
  <si>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</si>
  <si>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</si>
  <si>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</si>
  <si>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</si>
  <si>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</si>
  <si>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</si>
  <si>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</si>
  <si>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</si>
  <si>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</si>
  <si>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</si>
  <si>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</si>
  <si>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</si>
  <si>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</si>
  <si>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</si>
  <si>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</si>
  <si>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</si>
  <si>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</si>
  <si>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</si>
  <si>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</si>
  <si>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</si>
  <si>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</si>
  <si>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</si>
  <si>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</si>
  <si>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</si>
  <si>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</si>
  <si>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</si>
  <si>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</si>
  <si>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</si>
  <si>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</si>
  <si>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</si>
  <si>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</si>
  <si>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</si>
  <si>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</si>
  <si>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</si>
  <si>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</si>
  <si>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</si>
  <si>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</si>
  <si>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</si>
  <si>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</si>
  <si>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</si>
  <si>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</si>
  <si>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</si>
  <si>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</si>
  <si>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</si>
  <si>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</si>
  <si>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</si>
  <si>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</si>
  <si>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</si>
  <si>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</si>
  <si>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</si>
  <si>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</si>
  <si>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</si>
  <si>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</si>
  <si>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</si>
  <si>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</si>
  <si>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</si>
  <si>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</si>
  <si>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</si>
  <si>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</si>
  <si>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</si>
  <si>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</si>
  <si>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</si>
  <si>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</si>
  <si>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</si>
  <si>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</si>
  <si>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</si>
  <si>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</si>
  <si>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</si>
  <si>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</si>
  <si>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</si>
  <si>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</si>
  <si>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</si>
  <si>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</si>
  <si>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</si>
  <si>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</si>
  <si>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</si>
  <si>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</si>
  <si>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</si>
  <si>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</si>
  <si>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</si>
  <si>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</si>
  <si>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</si>
  <si>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</si>
  <si>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</si>
  <si>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</si>
  <si>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</si>
  <si>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</si>
  <si>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</si>
  <si>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</si>
  <si>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</si>
  <si>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</si>
  <si>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</si>
  <si>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</si>
  <si>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</si>
  <si>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</si>
  <si>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</si>
  <si>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</si>
  <si>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</si>
  <si>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</si>
  <si>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</si>
  <si>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</si>
  <si>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</si>
  <si>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</si>
  <si>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</si>
  <si>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</si>
  <si>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</si>
  <si>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</si>
  <si>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</si>
  <si>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</si>
  <si>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</si>
  <si>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</si>
  <si>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</si>
  <si>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</si>
  <si>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</si>
  <si>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</si>
  <si>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</si>
  <si>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</si>
  <si>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</si>
  <si>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</si>
  <si>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</si>
  <si>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</si>
  <si>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</si>
  <si>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</si>
  <si>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</si>
  <si>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</si>
  <si>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</si>
  <si>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</si>
  <si>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</si>
  <si>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</si>
  <si>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</si>
  <si>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</si>
  <si>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</si>
  <si>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</si>
  <si>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</si>
  <si>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</si>
  <si>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</si>
  <si>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</si>
  <si>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</si>
  <si>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</si>
  <si>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</si>
  <si>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</si>
  <si>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</si>
  <si>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</si>
  <si>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</si>
  <si>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</si>
  <si>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</si>
  <si>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</si>
  <si>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</si>
  <si>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</si>
  <si>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</si>
  <si>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</si>
  <si>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</si>
  <si>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</si>
  <si>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</si>
  <si>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</si>
  <si>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</si>
  <si>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</si>
  <si>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</si>
  <si>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</si>
  <si>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</si>
  <si>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</si>
  <si>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</si>
  <si>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</si>
  <si>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</si>
  <si>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</si>
  <si>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</si>
  <si>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</si>
  <si>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</si>
  <si>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</si>
  <si>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</si>
  <si>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</si>
  <si>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</si>
  <si>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</si>
  <si>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</si>
  <si>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</si>
  <si>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</si>
  <si>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</si>
  <si>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</si>
  <si>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</si>
  <si>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</si>
  <si>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</si>
  <si>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</si>
  <si>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</si>
  <si>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</si>
  <si>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</si>
  <si>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</si>
  <si>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</si>
  <si>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</si>
  <si>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</si>
  <si>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</si>
  <si>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</si>
  <si>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</si>
  <si>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</si>
  <si>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</si>
  <si>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</si>
  <si>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</si>
  <si>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</si>
  <si>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</si>
  <si>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</si>
  <si>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</si>
  <si>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</si>
  <si>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</si>
  <si>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</si>
  <si>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</si>
  <si>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</si>
  <si>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</si>
  <si>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</si>
  <si>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</si>
  <si>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</si>
  <si>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</si>
  <si>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</si>
  <si>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</si>
  <si>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</si>
  <si>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</si>
  <si>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</si>
  <si>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</si>
  <si>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</si>
  <si>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</si>
  <si>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</si>
  <si>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</si>
  <si>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</si>
  <si>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</si>
  <si>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</si>
  <si>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</si>
  <si>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</si>
  <si>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</si>
  <si>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</si>
  <si>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</si>
  <si>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</si>
  <si>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</si>
  <si>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</si>
  <si>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</si>
  <si>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</si>
  <si>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</si>
  <si>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</si>
  <si>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</si>
  <si>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</si>
  <si>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</si>
  <si>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</si>
  <si>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</si>
  <si>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</si>
  <si>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</si>
  <si>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</si>
  <si>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</si>
  <si>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</si>
  <si>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</si>
  <si>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</si>
  <si>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</si>
  <si>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</si>
  <si>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</si>
  <si>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</si>
  <si>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</si>
  <si>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</si>
  <si>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</si>
  <si>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</si>
  <si>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</si>
  <si>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</si>
  <si>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</si>
  <si>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</si>
  <si>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</si>
  <si>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</si>
  <si>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</si>
  <si>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</si>
  <si>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</si>
  <si>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</si>
  <si>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</si>
  <si>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</si>
  <si>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</si>
  <si>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</si>
  <si>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</si>
  <si>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</si>
  <si>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</si>
  <si>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</si>
  <si>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</si>
  <si>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</si>
  <si>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</si>
  <si>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</si>
  <si>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</si>
  <si>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</si>
  <si>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</si>
  <si>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</si>
  <si>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</si>
  <si>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</si>
  <si>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</si>
  <si>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</si>
  <si>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</si>
  <si>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</si>
  <si>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</si>
  <si>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</si>
  <si>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</si>
  <si>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</si>
  <si>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</si>
  <si>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</si>
  <si>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</si>
  <si>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</si>
  <si>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</si>
  <si>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</si>
  <si>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</si>
  <si>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</si>
  <si>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</si>
  <si>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</si>
  <si>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</si>
  <si>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</si>
  <si>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</si>
  <si>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</si>
  <si>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</si>
  <si>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</si>
  <si>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</si>
  <si>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</si>
  <si>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</si>
  <si>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</si>
  <si>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</si>
  <si>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</si>
  <si>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</si>
  <si>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</si>
  <si>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</si>
  <si>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</si>
  <si>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</si>
  <si>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</si>
  <si>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</si>
  <si>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</si>
  <si>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</si>
  <si>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</si>
  <si>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</si>
  <si>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</si>
  <si>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</si>
  <si>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</si>
  <si>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</si>
  <si>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</si>
  <si>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</si>
  <si>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</si>
  <si>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</si>
  <si>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</si>
  <si>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</si>
  <si>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</si>
  <si>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</si>
  <si>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</si>
  <si>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</si>
  <si>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</si>
  <si>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</si>
  <si>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</si>
  <si>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</si>
  <si>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</si>
  <si>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</si>
  <si>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</si>
  <si>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</si>
  <si>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</si>
  <si>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</si>
  <si>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</si>
  <si>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</si>
  <si>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</si>
  <si>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</si>
  <si>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</si>
  <si>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</si>
  <si>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</si>
  <si>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</si>
  <si>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</si>
  <si>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</si>
  <si>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</si>
  <si>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</si>
  <si>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</si>
  <si>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</si>
  <si>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</si>
  <si>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</si>
  <si>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</si>
  <si>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</si>
  <si>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</si>
  <si>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</si>
  <si>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</si>
  <si>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</si>
  <si>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</si>
  <si>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</si>
  <si>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</si>
  <si>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</si>
  <si>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</si>
  <si>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</si>
  <si>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</si>
  <si>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</si>
  <si>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</si>
  <si>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</si>
  <si>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</si>
  <si>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</si>
  <si>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</si>
  <si>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</si>
  <si>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</si>
  <si>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</si>
  <si>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</si>
  <si>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</si>
  <si>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</si>
  <si>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</si>
  <si>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</si>
  <si>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</si>
  <si>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</si>
  <si>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</si>
  <si>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</si>
  <si>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</si>
  <si>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</si>
  <si>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</si>
  <si>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</si>
  <si>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</si>
  <si>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</si>
  <si>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</si>
  <si>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</si>
  <si>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</si>
  <si>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</si>
  <si>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</si>
  <si>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</si>
  <si>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</si>
  <si>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</si>
  <si>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</si>
  <si>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</si>
  <si>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</si>
  <si>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</si>
  <si>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</si>
  <si>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</si>
  <si>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</si>
  <si>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</si>
  <si>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</si>
  <si>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</si>
  <si>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</si>
  <si>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</si>
  <si>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</si>
  <si>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</si>
  <si>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</si>
  <si>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</si>
  <si>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</si>
  <si>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</si>
  <si>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</si>
  <si>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</si>
  <si>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</si>
  <si>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</si>
  <si>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</si>
  <si>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</si>
  <si>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</si>
  <si>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</si>
  <si>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</si>
  <si>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</si>
  <si>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</si>
  <si>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</si>
  <si>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</si>
  <si>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</si>
  <si>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</si>
  <si>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</si>
  <si>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</si>
  <si>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</si>
  <si>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</si>
  <si>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</si>
  <si>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</si>
  <si>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</si>
  <si>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</si>
  <si>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</si>
  <si>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</si>
  <si>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</si>
  <si>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</si>
  <si>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</si>
  <si>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</si>
  <si>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</si>
  <si>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</si>
  <si>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</si>
  <si>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</si>
  <si>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</si>
  <si>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</si>
  <si>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</si>
  <si>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</si>
  <si>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</si>
  <si>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</si>
  <si>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</si>
  <si>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</si>
  <si>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</si>
  <si>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</si>
  <si>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</si>
  <si>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</si>
  <si>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</si>
  <si>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</si>
  <si>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</si>
  <si>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</si>
  <si>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</si>
  <si>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</si>
  <si>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</si>
  <si>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</si>
  <si>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</si>
  <si>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</si>
  <si>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</si>
  <si>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</si>
  <si>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</si>
  <si>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</si>
  <si>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</si>
  <si>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</si>
  <si>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</si>
  <si>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</si>
  <si>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</si>
  <si>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</si>
  <si>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</si>
  <si>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</si>
  <si>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</si>
  <si>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</si>
  <si>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</si>
  <si>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</si>
  <si>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</si>
  <si>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</si>
  <si>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</si>
  <si>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</si>
  <si>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</si>
  <si>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</si>
  <si>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</si>
  <si>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</si>
  <si>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</si>
  <si>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</si>
  <si>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</si>
  <si>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</si>
  <si>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</si>
  <si>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</si>
  <si>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</si>
  <si>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</si>
  <si>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</si>
  <si>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</si>
  <si>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</si>
  <si>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</si>
  <si>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</si>
  <si>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</si>
  <si>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</si>
  <si>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</si>
  <si>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</si>
  <si>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</si>
  <si>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</si>
  <si>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</si>
  <si>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</si>
  <si>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</si>
  <si>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</si>
  <si>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</si>
  <si>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</si>
  <si>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</si>
  <si>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</si>
  <si>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</si>
  <si>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</si>
  <si>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</si>
  <si>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</si>
  <si>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</si>
  <si>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</si>
  <si>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</si>
  <si>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</si>
  <si>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</si>
  <si>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</si>
  <si>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</si>
  <si>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</si>
  <si>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</si>
  <si>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</si>
  <si>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</si>
  <si>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</si>
  <si>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</si>
  <si>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</si>
  <si>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</si>
  <si>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</si>
  <si>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</si>
  <si>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</si>
  <si>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</si>
  <si>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</si>
  <si>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</si>
  <si>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</si>
  <si>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</si>
  <si>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</si>
  <si>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</si>
  <si>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</si>
  <si>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</si>
  <si>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</si>
  <si>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</si>
  <si>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</si>
  <si>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</si>
  <si>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</si>
  <si>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</si>
  <si>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</si>
  <si>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</si>
  <si>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</si>
  <si>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</si>
  <si>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</si>
  <si>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</si>
  <si>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</si>
  <si>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</si>
  <si>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</si>
  <si>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</si>
  <si>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</si>
  <si>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</si>
  <si>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</si>
  <si>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</si>
  <si>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</si>
  <si>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</si>
  <si>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</si>
  <si>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</si>
  <si>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</si>
  <si>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</si>
  <si>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</si>
  <si>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</si>
  <si>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</si>
  <si>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</si>
  <si>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</si>
  <si>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</si>
  <si>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</si>
  <si>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</si>
  <si>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</si>
  <si>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</si>
  <si>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</si>
  <si>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</si>
  <si>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</si>
  <si>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</si>
  <si>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</si>
  <si>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</si>
  <si>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</si>
  <si>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</si>
  <si>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</si>
  <si>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</si>
  <si>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</si>
  <si>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</si>
  <si>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</si>
  <si>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</si>
  <si>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</si>
  <si>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</si>
  <si>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</si>
  <si>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</si>
  <si>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</si>
  <si>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</si>
  <si>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</si>
  <si>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</si>
  <si>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</si>
  <si>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</si>
  <si>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</si>
  <si>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</si>
  <si>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</si>
  <si>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</si>
  <si>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</si>
  <si>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</si>
  <si>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</si>
  <si>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</si>
  <si>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</si>
  <si>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</si>
  <si>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</si>
  <si>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</si>
  <si>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</si>
  <si>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</si>
  <si>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</si>
  <si>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</si>
  <si>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</si>
  <si>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</si>
  <si>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</si>
  <si>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</si>
  <si>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</si>
  <si>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</si>
  <si>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</si>
  <si>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</si>
  <si>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</si>
  <si>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</si>
  <si>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</si>
  <si>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</si>
  <si>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</si>
  <si>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</si>
  <si>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</si>
  <si>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</si>
  <si>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</si>
  <si>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</si>
  <si>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</si>
  <si>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</si>
  <si>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</si>
  <si>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</si>
  <si>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</si>
  <si>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</si>
  <si>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</si>
  <si>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</si>
  <si>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</si>
  <si>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</si>
  <si>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</si>
  <si>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</si>
  <si>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</si>
  <si>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</si>
  <si>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</si>
  <si>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</si>
  <si>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</si>
  <si>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</si>
  <si>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</si>
  <si>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</si>
  <si>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</si>
  <si>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</si>
  <si>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</si>
  <si>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</si>
  <si>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</si>
  <si>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</si>
  <si>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</si>
  <si>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</si>
  <si>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</si>
  <si>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</si>
  <si>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</si>
  <si>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</si>
  <si>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</si>
  <si>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</si>
  <si>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</si>
  <si>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</si>
  <si>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</si>
  <si>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</si>
  <si>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</si>
  <si>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</si>
  <si>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</si>
  <si>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</si>
  <si>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</si>
  <si>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</si>
  <si>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</si>
  <si>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</si>
  <si>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</si>
  <si>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</si>
  <si>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</si>
  <si>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</si>
  <si>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</si>
  <si>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</si>
  <si>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</si>
  <si>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</si>
  <si>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</si>
  <si>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</si>
  <si>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</si>
  <si>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</si>
  <si>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</si>
  <si>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</si>
  <si>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</si>
  <si>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</si>
  <si>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</si>
  <si>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</si>
  <si>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</si>
  <si>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</si>
  <si>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</si>
  <si>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</si>
  <si>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</si>
  <si>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</si>
  <si>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</si>
  <si>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</si>
  <si>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</si>
  <si>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</si>
  <si>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</si>
  <si>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</si>
  <si>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</si>
  <si>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</si>
  <si>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</si>
  <si>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</si>
  <si>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</si>
  <si>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</si>
  <si>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</si>
  <si>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</si>
  <si>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</si>
  <si>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</si>
  <si>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</si>
  <si>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</si>
  <si>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</si>
  <si>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</si>
  <si>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</si>
  <si>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</si>
  <si>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</si>
  <si>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</si>
  <si>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</si>
  <si>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</si>
  <si>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</si>
  <si>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</si>
  <si>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</si>
  <si>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</si>
  <si>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</si>
  <si>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</si>
  <si>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</si>
  <si>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</si>
  <si>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</si>
  <si>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</si>
  <si>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</si>
  <si>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</si>
  <si>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</si>
  <si>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</si>
  <si>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</si>
  <si>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</si>
  <si>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</si>
  <si>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</si>
  <si>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</si>
  <si>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</si>
  <si>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</si>
  <si>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</si>
  <si>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</si>
  <si>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</si>
  <si>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</si>
  <si>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</si>
  <si>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</si>
  <si>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</si>
  <si>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</si>
  <si>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</si>
  <si>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</si>
  <si>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</si>
  <si>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</si>
  <si>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</si>
  <si>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</si>
  <si>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</si>
  <si>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</si>
  <si>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</si>
  <si>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</si>
  <si>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</si>
  <si>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</si>
  <si>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</si>
  <si>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</si>
  <si>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</si>
  <si>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</si>
  <si>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</si>
  <si>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</si>
  <si>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</si>
  <si>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</si>
  <si>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</si>
  <si>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</si>
  <si>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</si>
  <si>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</si>
  <si>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</si>
  <si>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</si>
  <si>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</si>
  <si>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</si>
  <si>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</si>
  <si>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</si>
  <si>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</si>
  <si>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</si>
  <si>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</si>
  <si>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</si>
  <si>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</si>
  <si>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</si>
  <si>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</si>
  <si>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</si>
  <si>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</si>
  <si>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</si>
  <si>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</si>
  <si>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</si>
  <si>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</si>
  <si>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</si>
  <si>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</si>
  <si>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</si>
  <si>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</si>
  <si>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</si>
  <si>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</si>
  <si>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</si>
  <si>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</si>
  <si>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</si>
  <si>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</si>
  <si>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</si>
  <si>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</si>
  <si>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</si>
  <si>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</si>
  <si>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</si>
  <si>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</si>
  <si>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</si>
  <si>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</si>
  <si>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</si>
  <si>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</si>
  <si>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</si>
  <si>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</si>
  <si>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</si>
  <si>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</si>
  <si>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</si>
  <si>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</si>
  <si>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</si>
  <si>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</si>
  <si>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</si>
  <si>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</si>
  <si>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</si>
  <si>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</si>
  <si>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</si>
  <si>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</si>
  <si>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</si>
  <si>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</si>
  <si>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</si>
  <si>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</si>
  <si>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</si>
  <si>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</si>
  <si>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</si>
  <si>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</si>
  <si>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</si>
  <si>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</si>
  <si>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</si>
  <si>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</si>
  <si>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</si>
  <si>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</si>
  <si>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</si>
  <si>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</si>
  <si>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</si>
  <si>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</si>
  <si>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</si>
  <si>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</si>
  <si>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</si>
  <si>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</si>
  <si>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</si>
  <si>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</si>
  <si>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</si>
  <si>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</si>
  <si>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</si>
  <si>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</si>
  <si>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</si>
  <si>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</si>
  <si>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</si>
  <si>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</si>
  <si>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</si>
  <si>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</si>
  <si>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</si>
  <si>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</si>
  <si>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</si>
  <si>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</si>
  <si>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</si>
  <si>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</si>
  <si>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</si>
  <si>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</si>
  <si>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</si>
  <si>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</si>
  <si>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</si>
  <si>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</si>
  <si>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</si>
  <si>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</si>
  <si>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</si>
  <si>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</si>
  <si>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</si>
  <si>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</si>
  <si>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</si>
  <si>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</si>
  <si>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</si>
  <si>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</si>
  <si>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</si>
  <si>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</si>
  <si>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</si>
  <si>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</si>
  <si>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</si>
  <si>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</si>
  <si>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</si>
  <si>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</si>
  <si>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</si>
  <si>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</si>
  <si>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</si>
  <si>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</si>
  <si>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</si>
  <si>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</si>
  <si>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</si>
  <si>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</si>
  <si>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</si>
  <si>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</si>
  <si>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</si>
  <si>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</si>
  <si>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</si>
  <si>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</si>
  <si>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</si>
  <si>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</si>
  <si>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</si>
  <si>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</si>
  <si>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</si>
  <si>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</si>
  <si>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</si>
  <si>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</si>
  <si>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</si>
  <si>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</si>
  <si>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</si>
  <si>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</si>
  <si>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</si>
  <si>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</si>
  <si>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</si>
  <si>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</si>
  <si>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</si>
  <si>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</si>
  <si>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</si>
  <si>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</si>
  <si>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</si>
  <si>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</si>
  <si>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</si>
  <si>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</si>
  <si>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</si>
  <si>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</si>
  <si>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</si>
  <si>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</si>
  <si>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</si>
  <si>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</si>
  <si>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</si>
  <si>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</si>
  <si>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</si>
  <si>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</si>
  <si>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</si>
  <si>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</si>
  <si>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</si>
  <si>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</si>
  <si>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</si>
  <si>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</si>
  <si>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</si>
  <si>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</si>
  <si>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</si>
  <si>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</si>
  <si>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</si>
  <si>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</si>
  <si>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</si>
  <si>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</si>
  <si>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</si>
  <si>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</si>
  <si>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</si>
  <si>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</si>
  <si>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</si>
  <si>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</si>
  <si>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</si>
  <si>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</si>
  <si>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</si>
  <si>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</si>
  <si>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</si>
  <si>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</si>
  <si>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</si>
  <si>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</si>
  <si>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</si>
  <si>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</si>
  <si>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</si>
  <si>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</si>
  <si>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</si>
  <si>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</si>
  <si>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</si>
  <si>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</si>
  <si>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</si>
  <si>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</si>
  <si>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</si>
  <si>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</si>
  <si>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</si>
  <si>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</si>
  <si>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</si>
  <si>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</si>
  <si>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</si>
  <si>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</si>
  <si>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</si>
  <si>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</si>
  <si>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</si>
  <si>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</si>
  <si>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</si>
  <si>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</si>
  <si>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</si>
  <si>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</si>
  <si>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</si>
  <si>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</si>
  <si>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</si>
  <si>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</si>
  <si>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</si>
  <si>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</si>
  <si>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</si>
  <si>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</si>
  <si>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</si>
  <si>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</si>
  <si>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</si>
  <si>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</si>
  <si>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</si>
  <si>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</si>
  <si>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</si>
  <si>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</si>
  <si>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</si>
  <si>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</si>
  <si>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</si>
  <si>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</si>
  <si>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</si>
  <si>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</si>
  <si>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</si>
  <si>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</si>
  <si>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</si>
  <si>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</si>
  <si>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</si>
  <si>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</si>
  <si>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</si>
  <si>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</si>
  <si>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</si>
  <si>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</si>
  <si>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</si>
  <si>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</si>
  <si>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</si>
  <si>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</si>
  <si>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</si>
  <si>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</si>
  <si>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</si>
  <si>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</si>
  <si>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</si>
  <si>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</si>
  <si>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</si>
  <si>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</si>
  <si>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</si>
  <si>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</si>
  <si>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</si>
  <si>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</si>
  <si>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</si>
  <si>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</si>
  <si>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</si>
  <si>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</si>
  <si>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</si>
  <si>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</si>
  <si>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</si>
  <si>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</si>
  <si>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</si>
  <si>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</si>
  <si>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</si>
  <si>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</si>
  <si>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</si>
  <si>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</si>
  <si>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</si>
  <si>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</si>
  <si>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</si>
  <si>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</si>
  <si>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</si>
  <si>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</si>
  <si>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</si>
  <si>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</si>
  <si>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</si>
  <si>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</si>
  <si>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</si>
  <si>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</si>
  <si>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</si>
  <si>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</si>
  <si>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</si>
  <si>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</si>
  <si>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</si>
  <si>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</si>
  <si>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</si>
  <si>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</si>
  <si>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</si>
  <si>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</si>
  <si>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</si>
  <si>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</si>
  <si>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</si>
  <si>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</si>
  <si>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</si>
  <si>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</si>
  <si>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</si>
  <si>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</si>
  <si>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</si>
  <si>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</si>
  <si>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</si>
  <si>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</si>
  <si>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</si>
  <si>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</si>
  <si>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</si>
  <si>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</si>
  <si>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</si>
  <si>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</si>
  <si>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</si>
  <si>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</si>
  <si>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</si>
  <si>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</si>
  <si>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</si>
  <si>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</si>
  <si>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</si>
  <si>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</si>
  <si>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</si>
  <si>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</si>
  <si>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</si>
  <si>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</si>
  <si>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</si>
  <si>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</si>
  <si>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</si>
  <si>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</si>
  <si>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</si>
  <si>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</si>
  <si>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</si>
  <si>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</si>
  <si>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</si>
  <si>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</si>
  <si>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</si>
  <si>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</si>
  <si>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</si>
  <si>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</si>
  <si>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</si>
  <si>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</si>
  <si>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</si>
  <si>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</si>
  <si>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</si>
  <si>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</si>
  <si>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</si>
  <si>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</si>
  <si>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</si>
  <si>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</si>
  <si>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</si>
  <si>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</si>
  <si>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</si>
  <si>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</si>
  <si>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</si>
  <si>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</si>
  <si>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</si>
  <si>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</si>
  <si>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</si>
  <si>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</si>
  <si>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</si>
  <si>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</si>
  <si>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</si>
  <si>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</si>
  <si>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</si>
  <si>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</si>
  <si>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</si>
  <si>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</si>
  <si>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</si>
  <si>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</si>
  <si>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</si>
  <si>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</si>
  <si>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</si>
  <si>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</si>
  <si>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</si>
  <si>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</si>
  <si>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</si>
  <si>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</si>
  <si>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</si>
  <si>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</si>
  <si>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</si>
  <si>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</si>
  <si>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</si>
  <si>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</si>
  <si>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</si>
  <si>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</si>
  <si>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</si>
  <si>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</si>
  <si>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</si>
  <si>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</si>
  <si>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</si>
  <si>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</si>
  <si>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</si>
  <si>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</si>
  <si>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</si>
  <si>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</si>
  <si>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</si>
  <si>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</si>
  <si>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</si>
  <si>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</si>
  <si>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</si>
  <si>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</si>
  <si>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</si>
  <si>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</si>
  <si>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</si>
  <si>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</si>
  <si>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</si>
  <si>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</si>
  <si>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</si>
  <si>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</si>
  <si>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</si>
  <si>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</si>
  <si>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</si>
  <si>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</si>
  <si>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</si>
  <si>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</si>
  <si>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</si>
  <si>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</si>
  <si>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</si>
  <si>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</si>
  <si>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</si>
  <si>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</si>
  <si>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</si>
  <si>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</si>
  <si>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</si>
  <si>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</si>
  <si>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</si>
  <si>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</si>
  <si>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</si>
  <si>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</si>
  <si>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</si>
  <si>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</si>
  <si>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</si>
  <si>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</si>
  <si>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</si>
  <si>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</si>
  <si>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</si>
  <si>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</si>
  <si>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</si>
  <si>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</si>
  <si>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</si>
  <si>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</si>
  <si>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</si>
  <si>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</si>
  <si>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</si>
  <si>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</si>
  <si>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</si>
  <si>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</si>
  <si>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</si>
  <si>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</si>
  <si>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</si>
  <si>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</si>
  <si>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</si>
  <si>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</si>
  <si>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</si>
  <si>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</si>
  <si>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</si>
  <si>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</si>
  <si>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</si>
  <si>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</si>
  <si>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</si>
  <si>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</si>
  <si>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</si>
  <si>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</si>
  <si>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</si>
  <si>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</si>
  <si>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</si>
  <si>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</si>
  <si>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</si>
  <si>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</si>
  <si>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</si>
  <si>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</si>
  <si>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</si>
  <si>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</si>
  <si>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</si>
  <si>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</si>
  <si>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</si>
  <si>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</si>
  <si>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</si>
  <si>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</si>
  <si>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</si>
  <si>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</si>
  <si>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</si>
  <si>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</si>
  <si>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</si>
  <si>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</si>
  <si>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</si>
  <si>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</si>
  <si>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</si>
  <si>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</si>
  <si>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</si>
  <si>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</si>
  <si>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</si>
  <si>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</si>
  <si>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</si>
  <si>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</si>
  <si>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</si>
  <si>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</si>
  <si>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</si>
  <si>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</si>
  <si>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</si>
  <si>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</si>
  <si>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</si>
  <si>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</si>
  <si>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</si>
  <si>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</si>
  <si>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</si>
  <si>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</si>
  <si>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</si>
  <si>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</si>
  <si>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</si>
  <si>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</si>
  <si>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</si>
  <si>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</si>
  <si>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</si>
  <si>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</si>
  <si>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</si>
  <si>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</si>
  <si>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</si>
  <si>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</si>
  <si>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</si>
  <si>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</si>
  <si>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</si>
  <si>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</si>
  <si>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</si>
  <si>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</si>
  <si>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</si>
  <si>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</si>
  <si>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</si>
  <si>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</si>
  <si>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</si>
  <si>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</si>
  <si>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</si>
  <si>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</si>
  <si>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</si>
  <si>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</si>
  <si>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</si>
  <si>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</si>
  <si>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</si>
  <si>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</si>
  <si>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</si>
  <si>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</si>
  <si>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</si>
  <si>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</si>
  <si>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</si>
  <si>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</si>
  <si>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</si>
  <si>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</si>
  <si>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</si>
  <si>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</si>
  <si>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</si>
  <si>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</si>
  <si>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</si>
  <si>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</si>
  <si>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</si>
  <si>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</si>
  <si>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</si>
  <si>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</si>
  <si>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</si>
  <si>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</si>
  <si>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</si>
  <si>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</si>
  <si>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</si>
  <si>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</si>
  <si>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</si>
  <si>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</si>
  <si>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</si>
  <si>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</si>
  <si>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</si>
  <si>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</si>
  <si>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</si>
  <si>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</si>
  <si>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</si>
  <si>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</si>
  <si>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</si>
  <si>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</si>
  <si>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</si>
  <si>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</si>
  <si>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</si>
  <si>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</si>
  <si>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</si>
  <si>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</si>
  <si>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</si>
  <si>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</si>
  <si>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</si>
  <si>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</si>
  <si>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</si>
  <si>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</si>
  <si>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</si>
  <si>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</si>
  <si>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</si>
  <si>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</si>
  <si>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</si>
  <si>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</si>
  <si>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</si>
  <si>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</si>
  <si>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</si>
  <si>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</si>
  <si>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</si>
  <si>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</si>
  <si>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</si>
  <si>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</si>
  <si>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</si>
  <si>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</si>
  <si>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</si>
  <si>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</si>
  <si>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</si>
  <si>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</si>
  <si>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</si>
  <si>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</si>
  <si>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</si>
  <si>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</si>
  <si>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</si>
  <si>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</si>
  <si>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</si>
  <si>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</si>
  <si>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</si>
  <si>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</si>
  <si>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</si>
  <si>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</si>
  <si>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</si>
  <si>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</si>
  <si>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</si>
  <si>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</si>
  <si>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</si>
  <si>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</si>
  <si>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</si>
  <si>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</si>
  <si>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</si>
  <si>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</si>
  <si>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</si>
  <si>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</si>
  <si>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</si>
  <si>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</si>
  <si>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</si>
  <si>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</si>
  <si>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</si>
  <si>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</si>
  <si>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</si>
  <si>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</si>
  <si>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</si>
  <si>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</si>
  <si>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</si>
  <si>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</si>
  <si>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</si>
  <si>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</si>
  <si>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</si>
  <si>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</si>
  <si>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</si>
  <si>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</si>
  <si>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</si>
  <si>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</si>
  <si>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</si>
  <si>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</si>
  <si>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</si>
  <si>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</si>
  <si>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</si>
  <si>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</si>
  <si>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</si>
  <si>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</si>
  <si>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</si>
  <si>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</si>
  <si>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</si>
  <si>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</si>
  <si>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</si>
  <si>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</si>
  <si>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</si>
  <si>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</si>
  <si>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</si>
  <si>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</si>
  <si>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</si>
  <si>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</si>
  <si>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</si>
  <si>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</si>
  <si>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</si>
  <si>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</si>
  <si>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</si>
  <si>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</si>
  <si>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</si>
  <si>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</si>
  <si>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</si>
  <si>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</si>
  <si>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</si>
  <si>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</si>
  <si>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</si>
  <si>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</si>
  <si>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</si>
  <si>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</si>
  <si>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</si>
  <si>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</si>
  <si>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</si>
  <si>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</si>
  <si>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</si>
  <si>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</si>
  <si>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</si>
  <si>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</si>
  <si>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</si>
  <si>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</si>
  <si>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</si>
  <si>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</si>
  <si>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</si>
  <si>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</si>
  <si>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</si>
  <si>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</si>
  <si>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</si>
  <si>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</si>
  <si>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</si>
  <si>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</si>
  <si>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</si>
  <si>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</si>
  <si>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</si>
  <si>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</si>
  <si>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</si>
  <si>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</si>
  <si>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</si>
  <si>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</si>
  <si>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</si>
  <si>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</si>
  <si>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</si>
  <si>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</si>
  <si>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</si>
  <si>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</si>
  <si>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</si>
  <si>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</si>
  <si>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</si>
  <si>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</si>
  <si>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</si>
  <si>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</si>
  <si>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</si>
  <si>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</si>
  <si>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</si>
  <si>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</si>
  <si>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</si>
  <si>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</si>
  <si>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</si>
  <si>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</si>
  <si>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</si>
  <si>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</si>
  <si>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</si>
  <si>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</si>
  <si>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</si>
  <si>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</si>
  <si>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</si>
  <si>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</si>
  <si>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</si>
  <si>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</si>
  <si>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</si>
  <si>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</si>
  <si>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</si>
  <si>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</si>
  <si>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</si>
  <si>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</si>
  <si>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</si>
  <si>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</si>
  <si>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</si>
  <si>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</si>
  <si>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</si>
  <si>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</si>
  <si>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</si>
  <si>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</si>
  <si>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</si>
  <si>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</si>
  <si>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</si>
  <si>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</si>
  <si>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</si>
  <si>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</si>
  <si>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</si>
  <si>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</si>
  <si>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</si>
  <si>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</si>
  <si>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</si>
  <si>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</si>
  <si>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</si>
  <si>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</si>
  <si>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</si>
  <si>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</si>
  <si>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</si>
  <si>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</si>
  <si>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</si>
  <si>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</si>
  <si>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</si>
  <si>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</si>
  <si>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</si>
  <si>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</si>
  <si>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</si>
  <si>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</si>
  <si>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</si>
  <si>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</si>
  <si>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</si>
  <si>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</si>
  <si>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</si>
  <si>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</si>
  <si>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</si>
  <si>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</si>
  <si>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</si>
  <si>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</si>
  <si>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</si>
  <si>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</si>
  <si>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</si>
  <si>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</si>
  <si>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</si>
  <si>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</si>
  <si>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</si>
  <si>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</si>
  <si>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</si>
  <si>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</si>
  <si>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</si>
  <si>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</si>
  <si>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</si>
  <si>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</si>
  <si>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</si>
  <si>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</si>
  <si>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</si>
  <si>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</si>
  <si>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</si>
  <si>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</si>
  <si>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</si>
  <si>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</si>
  <si>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</si>
  <si>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</si>
  <si>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</si>
  <si>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</si>
  <si>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</si>
  <si>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</si>
  <si>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</si>
  <si>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</si>
  <si>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</si>
  <si>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</si>
  <si>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</si>
  <si>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</si>
  <si>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</si>
  <si>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</si>
  <si>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</si>
  <si>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</si>
  <si>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</si>
  <si>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</si>
  <si>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</si>
  <si>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</si>
  <si>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</si>
  <si>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</si>
  <si>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</si>
  <si>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</si>
  <si>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</si>
  <si>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</si>
  <si>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</si>
  <si>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</si>
  <si>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</si>
  <si>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</si>
  <si>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</si>
  <si>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</si>
  <si>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</si>
  <si>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</si>
  <si>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</si>
  <si>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</si>
  <si>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</si>
  <si>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</si>
  <si>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</si>
  <si>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</si>
  <si>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</si>
  <si>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</si>
  <si>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</si>
  <si>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</si>
  <si>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</si>
  <si>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</si>
  <si>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</si>
  <si>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</si>
  <si>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</si>
  <si>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</si>
  <si>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</si>
  <si>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</si>
  <si>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</si>
  <si>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</si>
  <si>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</si>
  <si>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</si>
  <si>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</si>
  <si>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</si>
  <si>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</si>
  <si>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</si>
  <si>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</si>
  <si>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</si>
  <si>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</si>
  <si>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</si>
  <si>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</si>
  <si>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</si>
  <si>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</si>
  <si>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</si>
  <si>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</si>
  <si>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</si>
  <si>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</si>
  <si>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</si>
  <si>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</si>
  <si>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</si>
  <si>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</si>
  <si>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</si>
  <si>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</si>
  <si>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</si>
  <si>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</si>
  <si>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</si>
  <si>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</si>
  <si>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</si>
  <si>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</si>
  <si>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</si>
  <si>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</si>
  <si>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</si>
  <si>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</si>
  <si>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</si>
  <si>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</si>
  <si>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</si>
  <si>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</si>
  <si>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</si>
  <si>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</si>
  <si>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</si>
  <si>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</si>
  <si>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</si>
  <si>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</si>
  <si>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</si>
  <si>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</si>
  <si>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</si>
  <si>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</si>
  <si>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</si>
  <si>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</si>
  <si>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</si>
  <si>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</si>
  <si>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</si>
  <si>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</si>
  <si>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</si>
  <si>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</si>
  <si>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</si>
  <si>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</si>
  <si>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</si>
  <si>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</si>
  <si>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</si>
  <si>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</si>
  <si>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</si>
  <si>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</si>
  <si>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</si>
  <si>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</si>
  <si>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</si>
  <si>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</si>
  <si>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</si>
  <si>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</si>
  <si>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</si>
  <si>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</si>
  <si>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</si>
  <si>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</si>
  <si>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</si>
  <si>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</si>
  <si>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</si>
  <si>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</si>
  <si>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</si>
  <si>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</si>
  <si>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</si>
  <si>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</si>
  <si>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</si>
  <si>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</si>
  <si>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</si>
  <si>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</si>
  <si>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</si>
  <si>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</si>
  <si>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</si>
  <si>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</si>
  <si>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</si>
  <si>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</si>
  <si>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</si>
  <si>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</si>
  <si>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</si>
  <si>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</si>
  <si>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</si>
  <si>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</si>
  <si>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</si>
  <si>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</si>
  <si>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</si>
  <si>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</si>
  <si>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</si>
  <si>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</si>
  <si>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</si>
  <si>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</si>
  <si>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</si>
  <si>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</si>
  <si>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</si>
  <si>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</si>
  <si>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</si>
  <si>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</si>
  <si>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</si>
  <si>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</si>
  <si>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</si>
  <si>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</si>
  <si>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</si>
  <si>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</si>
  <si>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</si>
  <si>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</si>
  <si>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</si>
  <si>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</si>
  <si>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</si>
  <si>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</si>
  <si>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</si>
  <si>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</si>
  <si>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</si>
  <si>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</si>
  <si>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</si>
  <si>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</si>
  <si>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</si>
  <si>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</si>
  <si>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</si>
  <si>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</si>
  <si>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</si>
  <si>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</si>
  <si>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</si>
  <si>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</si>
  <si>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</si>
  <si>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</si>
  <si>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</si>
  <si>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</si>
  <si>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</si>
  <si>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</si>
  <si>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</si>
  <si>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</si>
  <si>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</si>
  <si>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</si>
  <si>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</si>
  <si>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</si>
  <si>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</si>
  <si>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</si>
  <si>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</si>
  <si>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</si>
  <si>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</si>
  <si>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</si>
  <si>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</si>
  <si>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</si>
  <si>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</si>
  <si>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</si>
  <si>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</si>
  <si>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</si>
  <si>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</si>
  <si>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</si>
  <si>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</si>
  <si>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</si>
  <si>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</si>
  <si>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</si>
  <si>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</si>
  <si>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</si>
  <si>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</si>
  <si>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</si>
  <si>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</si>
  <si>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</si>
  <si>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</si>
  <si>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</si>
  <si>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</si>
  <si>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</si>
  <si>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</si>
  <si>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</si>
  <si>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</si>
  <si>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</si>
  <si>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</si>
  <si>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</si>
  <si>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</si>
  <si>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</si>
  <si>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</si>
  <si>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</si>
  <si>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</si>
  <si>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</si>
  <si>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</si>
  <si>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</si>
  <si>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</si>
  <si>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</si>
  <si>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</si>
  <si>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</si>
  <si>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</si>
  <si>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</si>
  <si>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</si>
  <si>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</si>
  <si>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</si>
  <si>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</si>
  <si>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</si>
  <si>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</si>
  <si>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</si>
  <si>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</si>
  <si>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</si>
  <si>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</si>
  <si>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</si>
  <si>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</si>
  <si>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</si>
  <si>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</si>
  <si>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</si>
  <si>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</si>
  <si>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</si>
  <si>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</si>
  <si>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</si>
  <si>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</si>
  <si>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</si>
  <si>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</si>
  <si>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</si>
  <si>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</si>
  <si>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</si>
  <si>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</si>
  <si>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</si>
  <si>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</si>
  <si>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</si>
  <si>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</si>
  <si>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</si>
  <si>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</si>
  <si>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</si>
  <si>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</si>
  <si>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</si>
  <si>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</si>
  <si>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</si>
  <si>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</si>
  <si>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</si>
  <si>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</si>
  <si>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</si>
  <si>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</si>
  <si>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</si>
  <si>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</si>
  <si>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</si>
  <si>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</si>
  <si>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</si>
  <si>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</si>
  <si>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</si>
  <si>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</si>
  <si>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</si>
  <si>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</si>
  <si>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</si>
  <si>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</si>
  <si>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</si>
  <si>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</si>
  <si>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</si>
  <si>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</si>
  <si>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</si>
  <si>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</si>
  <si>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</si>
  <si>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</si>
  <si>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</si>
  <si>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</si>
  <si>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</si>
  <si>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</si>
  <si>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</si>
  <si>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</si>
  <si>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</si>
  <si>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</si>
  <si>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</si>
  <si>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</si>
  <si>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</si>
  <si>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</si>
  <si>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</si>
  <si>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</si>
  <si>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</si>
  <si>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</si>
  <si>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</si>
  <si>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</si>
  <si>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</si>
  <si>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</si>
  <si>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</si>
  <si>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</si>
  <si>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</si>
  <si>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</si>
  <si>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</si>
  <si>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</si>
  <si>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</si>
  <si>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</si>
  <si>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</si>
  <si>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</si>
  <si>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</si>
  <si>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</si>
  <si>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</si>
  <si>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</si>
  <si>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</si>
  <si>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</si>
  <si>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</si>
  <si>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</si>
  <si>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</si>
  <si>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</si>
  <si>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</si>
  <si>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</si>
  <si>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</si>
  <si>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</si>
  <si>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</si>
  <si>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</si>
  <si>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</si>
  <si>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</si>
  <si>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</si>
  <si>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</si>
  <si>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</si>
  <si>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</si>
  <si>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</si>
  <si>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</si>
  <si>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</si>
  <si>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</si>
  <si>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</si>
  <si>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</si>
  <si>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</si>
  <si>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</si>
  <si>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</si>
  <si>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</si>
  <si>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</si>
  <si>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</si>
  <si>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</si>
  <si>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</si>
  <si>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</si>
  <si>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</si>
  <si>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</si>
  <si>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</si>
  <si>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</si>
  <si>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</si>
  <si>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</si>
  <si>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</si>
  <si>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</si>
  <si>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</si>
  <si>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</si>
  <si>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</si>
  <si>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</si>
  <si>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</si>
  <si>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</si>
  <si>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</si>
  <si>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</si>
  <si>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</si>
  <si>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</si>
  <si>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</si>
  <si>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</si>
  <si>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</si>
  <si>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</si>
  <si>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</si>
  <si>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</si>
  <si>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</si>
  <si>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</si>
  <si>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</si>
  <si>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</si>
  <si>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</si>
  <si>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</si>
  <si>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</si>
  <si>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</si>
  <si>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</si>
  <si>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</si>
  <si>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</si>
  <si>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</si>
  <si>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</si>
  <si>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</si>
  <si>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</si>
  <si>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</si>
  <si>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</si>
  <si>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</si>
  <si>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</si>
  <si>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</si>
  <si>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</si>
  <si>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</si>
  <si>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</si>
  <si>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</si>
  <si>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</si>
  <si>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</si>
  <si>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</si>
  <si>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</si>
  <si>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</si>
  <si>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</si>
  <si>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</si>
  <si>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</si>
  <si>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</si>
  <si>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</si>
  <si>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</si>
  <si>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</si>
  <si>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</si>
  <si>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</si>
  <si>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</si>
  <si>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</si>
  <si>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</si>
  <si>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</si>
  <si>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</si>
  <si>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</si>
  <si>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</si>
  <si>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</si>
  <si>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</si>
  <si>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</si>
  <si>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</si>
  <si>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</si>
  <si>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</si>
  <si>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</si>
  <si>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</si>
  <si>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</si>
  <si>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</si>
  <si>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</si>
  <si>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</si>
  <si>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</si>
  <si>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</si>
  <si>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</si>
  <si>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</si>
  <si>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</si>
  <si>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</si>
  <si>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</si>
  <si>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</si>
  <si>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</si>
  <si>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</si>
  <si>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</si>
  <si>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</si>
  <si>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</si>
  <si>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</si>
  <si>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</si>
  <si>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</si>
  <si>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</si>
  <si>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</si>
  <si>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</si>
  <si>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</si>
  <si>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</si>
  <si>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</si>
  <si>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</si>
  <si>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</si>
  <si>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</si>
  <si>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</si>
  <si>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</si>
  <si>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</si>
  <si>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</si>
  <si>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</si>
  <si>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</si>
  <si>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</si>
  <si>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</si>
  <si>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</si>
  <si>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</si>
  <si>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</si>
  <si>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</si>
  <si>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</si>
  <si>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</si>
  <si>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</si>
  <si>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</si>
  <si>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</si>
  <si>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</si>
  <si>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</si>
  <si>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</si>
  <si>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</si>
  <si>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</si>
  <si>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</si>
  <si>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</si>
  <si>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</si>
  <si>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</si>
  <si>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</si>
  <si>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</si>
  <si>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</si>
  <si>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</si>
  <si>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</si>
  <si>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</si>
  <si>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</si>
  <si>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</si>
  <si>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</si>
  <si>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</si>
  <si>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</si>
  <si>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</si>
  <si>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</si>
  <si>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</si>
  <si>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</si>
  <si>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</si>
  <si>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</si>
  <si>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</si>
  <si>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</si>
  <si>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</si>
  <si>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</si>
  <si>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</si>
  <si>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</si>
  <si>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</si>
  <si>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</si>
  <si>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</si>
  <si>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</si>
  <si>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</si>
  <si>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</si>
  <si>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</si>
  <si>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</si>
  <si>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</si>
  <si>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</si>
  <si>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</si>
  <si>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</si>
  <si>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</si>
  <si>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</si>
  <si>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</si>
  <si>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</si>
  <si>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</si>
  <si>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</si>
  <si>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</si>
  <si>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</si>
  <si>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</si>
  <si>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</si>
  <si>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</si>
  <si>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</si>
  <si>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</si>
  <si>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</si>
  <si>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</si>
  <si>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</si>
  <si>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</si>
  <si>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</si>
  <si>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</si>
  <si>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</si>
  <si>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</si>
  <si>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</si>
  <si>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</si>
  <si>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</si>
  <si>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</si>
  <si>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</si>
  <si>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</si>
  <si>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</si>
  <si>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</si>
  <si>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</si>
  <si>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</si>
  <si>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</si>
  <si>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</si>
  <si>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</si>
  <si>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</si>
  <si>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</si>
  <si>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</si>
  <si>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</si>
  <si>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</si>
  <si>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</si>
  <si>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</si>
  <si>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</si>
  <si>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</si>
  <si>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</si>
  <si>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</si>
  <si>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</si>
  <si>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</si>
  <si>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</si>
  <si>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</si>
  <si>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</si>
  <si>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</si>
  <si>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</si>
  <si>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</si>
  <si>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</si>
  <si>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</si>
  <si>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</si>
  <si>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</si>
  <si>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</si>
  <si>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</si>
  <si>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</si>
  <si>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</si>
  <si>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</si>
  <si>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</si>
  <si>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</si>
  <si>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</si>
  <si>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</si>
  <si>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</si>
  <si>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</si>
  <si>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</si>
  <si>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</si>
  <si>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</si>
  <si>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</si>
  <si>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</si>
  <si>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</si>
  <si>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</si>
  <si>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</si>
  <si>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</si>
  <si>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</si>
  <si>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</si>
  <si>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</si>
  <si>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</si>
  <si>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</si>
  <si>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</si>
  <si>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</si>
  <si>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</si>
  <si>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</si>
  <si>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</si>
  <si>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</si>
  <si>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</si>
  <si>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</si>
  <si>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</si>
  <si>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</si>
  <si>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</si>
  <si>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</si>
  <si>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</si>
  <si>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</si>
  <si>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</si>
  <si>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</si>
  <si>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</si>
  <si>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</si>
  <si>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</si>
  <si>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</si>
  <si>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</si>
  <si>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</si>
  <si>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</si>
  <si>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</si>
  <si>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</si>
  <si>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</si>
  <si>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</si>
  <si>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</si>
  <si>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</si>
  <si>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</si>
  <si>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</si>
  <si>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</si>
  <si>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</si>
  <si>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</si>
  <si>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</si>
  <si>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</si>
  <si>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</si>
  <si>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</si>
  <si>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</si>
  <si>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</si>
  <si>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</si>
  <si>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</si>
  <si>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</si>
  <si>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</si>
  <si>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</si>
  <si>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</si>
  <si>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</si>
  <si>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</si>
  <si>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</si>
  <si>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</si>
  <si>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</si>
  <si>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</si>
  <si>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</si>
  <si>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</si>
  <si>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</si>
  <si>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</si>
  <si>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</si>
  <si>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</si>
  <si>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</si>
  <si>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</si>
  <si>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</si>
  <si>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</si>
  <si>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</si>
  <si>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</si>
  <si>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</si>
  <si>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</si>
  <si>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</si>
  <si>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</si>
  <si>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</si>
  <si>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</si>
  <si>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</si>
  <si>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</si>
  <si>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</si>
  <si>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</si>
  <si>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</si>
  <si>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</si>
  <si>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</si>
  <si>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</si>
  <si>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</si>
  <si>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</si>
  <si>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</si>
  <si>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</si>
  <si>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</si>
  <si>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</si>
  <si>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</si>
  <si>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</si>
  <si>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</si>
  <si>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</si>
  <si>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</si>
  <si>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</si>
  <si>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</si>
  <si>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</si>
  <si>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</si>
  <si>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</si>
  <si>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</si>
  <si>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</si>
  <si>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</si>
  <si>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</si>
  <si>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</si>
  <si>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</si>
  <si>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</si>
  <si>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</si>
  <si>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</si>
  <si>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</si>
  <si>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</si>
  <si>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</si>
  <si>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</si>
  <si>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</si>
  <si>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</si>
  <si>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</si>
  <si>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</si>
  <si>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</si>
  <si>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</si>
  <si>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</si>
  <si>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</si>
  <si>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</si>
  <si>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</si>
  <si>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</si>
  <si>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</si>
  <si>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</si>
  <si>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</si>
  <si>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</si>
  <si>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</si>
  <si>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</si>
  <si>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</si>
  <si>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</si>
  <si>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</si>
  <si>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</si>
  <si>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</si>
  <si>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</si>
  <si>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</si>
  <si>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</si>
  <si>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</si>
  <si>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</si>
  <si>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</si>
  <si>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</si>
  <si>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</si>
  <si>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</si>
  <si>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</si>
  <si>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</si>
  <si>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</si>
  <si>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</si>
  <si>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</si>
  <si>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</si>
  <si>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</si>
  <si>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</si>
  <si>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</si>
  <si>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</si>
  <si>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</si>
  <si>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</si>
  <si>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</si>
  <si>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</si>
  <si>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</si>
  <si>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</si>
  <si>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</si>
  <si>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</si>
  <si>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</si>
  <si>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</si>
  <si>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</si>
  <si>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</si>
  <si>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</si>
  <si>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</si>
  <si>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</si>
  <si>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</si>
  <si>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</si>
  <si>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</si>
  <si>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</si>
  <si>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</si>
  <si>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</si>
  <si>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</si>
  <si>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</si>
  <si>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</si>
  <si>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</si>
  <si>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</si>
  <si>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</si>
  <si>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</si>
  <si>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</si>
  <si>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</si>
  <si>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</si>
  <si>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</si>
  <si>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</si>
  <si>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</si>
  <si>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</si>
  <si>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</si>
  <si>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</si>
  <si>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</si>
  <si>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</si>
  <si>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</si>
  <si>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</si>
  <si>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</si>
  <si>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</si>
  <si>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</si>
  <si>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</si>
  <si>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</si>
  <si>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</si>
  <si>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</si>
  <si>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</si>
  <si>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</si>
  <si>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</si>
  <si>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</si>
  <si>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</si>
  <si>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</si>
  <si>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</si>
  <si>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</si>
  <si>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</si>
  <si>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</si>
  <si>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</si>
  <si>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</si>
  <si>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</si>
  <si>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</si>
  <si>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</si>
  <si>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</si>
  <si>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</si>
  <si>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</si>
  <si>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</si>
  <si>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</si>
  <si>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</si>
  <si>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</si>
  <si>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</si>
  <si>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</si>
  <si>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</si>
  <si>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</si>
  <si>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</si>
  <si>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</si>
  <si>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</si>
  <si>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</si>
  <si>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</si>
  <si>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</si>
  <si>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</si>
  <si>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</si>
  <si>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</si>
  <si>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</si>
  <si>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</si>
  <si>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</si>
  <si>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</si>
  <si>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</si>
  <si>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</si>
  <si>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</si>
  <si>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</si>
  <si>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</si>
  <si>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</si>
  <si>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</si>
  <si>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</si>
  <si>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</si>
  <si>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</si>
  <si>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</si>
  <si>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</si>
  <si>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</si>
  <si>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</si>
  <si>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</si>
  <si>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</si>
  <si>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</si>
  <si>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</si>
  <si>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</si>
  <si>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</si>
  <si>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</si>
  <si>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</si>
  <si>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</si>
  <si>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</si>
  <si>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</si>
  <si>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</si>
  <si>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</si>
  <si>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</si>
  <si>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</si>
  <si>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</si>
  <si>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</si>
  <si>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</si>
  <si>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</si>
  <si>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</si>
  <si>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</si>
  <si>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</si>
  <si>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</si>
  <si>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</si>
  <si>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</si>
  <si>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</si>
  <si>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</si>
  <si>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</si>
  <si>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</si>
  <si>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</si>
  <si>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</si>
  <si>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</si>
  <si>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</si>
  <si>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</si>
  <si>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</si>
  <si>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</si>
  <si>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</si>
  <si>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</si>
  <si>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</si>
  <si>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</si>
  <si>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</si>
  <si>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</si>
  <si>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</si>
  <si>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</si>
  <si>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</si>
  <si>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</si>
  <si>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</si>
  <si>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</si>
  <si>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</si>
  <si>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</si>
  <si>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</si>
  <si>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</si>
  <si>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</si>
  <si>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</si>
  <si>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</si>
  <si>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</si>
  <si>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</si>
  <si>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</si>
  <si>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</si>
  <si>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</si>
  <si>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</si>
  <si>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</si>
  <si>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</si>
  <si>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</si>
  <si>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</si>
  <si>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</si>
  <si>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</si>
  <si>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</si>
  <si>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</si>
  <si>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</si>
  <si>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</si>
  <si>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</si>
  <si>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</si>
  <si>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</si>
  <si>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</si>
  <si>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</si>
  <si>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</si>
  <si>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</si>
  <si>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</si>
  <si>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</si>
  <si>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</si>
  <si>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</si>
  <si>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</si>
  <si>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</si>
  <si>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</si>
  <si>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</si>
  <si>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</si>
  <si>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</si>
  <si>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</si>
  <si>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</si>
  <si>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</si>
  <si>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</si>
  <si>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</si>
  <si>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</si>
  <si>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</si>
  <si>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</si>
  <si>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</si>
  <si>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</si>
  <si>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</si>
  <si>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</si>
  <si>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</si>
  <si>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</si>
  <si>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</si>
  <si>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</si>
  <si>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</si>
  <si>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</si>
  <si>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</si>
  <si>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</si>
  <si>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</si>
  <si>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</si>
  <si>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</si>
  <si>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</si>
  <si>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</si>
  <si>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</si>
  <si>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</si>
  <si>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</si>
  <si>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</si>
  <si>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</si>
  <si>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</si>
  <si>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</si>
  <si>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</si>
  <si>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</si>
  <si>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</si>
  <si>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</si>
  <si>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</si>
  <si>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</si>
  <si>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</si>
  <si>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</si>
  <si>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</si>
  <si>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</si>
  <si>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</si>
  <si>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</si>
  <si>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</si>
  <si>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</si>
  <si>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</si>
  <si>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</si>
  <si>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</si>
  <si>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</si>
  <si>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</si>
  <si>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</si>
  <si>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</si>
  <si>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</si>
  <si>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</si>
  <si>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</si>
  <si>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</si>
  <si>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</si>
  <si>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</si>
  <si>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</si>
  <si>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</si>
  <si>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</si>
  <si>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</si>
  <si>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</si>
  <si>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</si>
  <si>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</si>
  <si>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</si>
  <si>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</si>
  <si>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</si>
  <si>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</si>
  <si>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</si>
  <si>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</si>
  <si>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</si>
  <si>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</si>
  <si>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</si>
  <si>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</si>
  <si>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</si>
  <si>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</si>
  <si>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</si>
  <si>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</si>
  <si>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</si>
  <si>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</si>
  <si>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</si>
  <si>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</si>
  <si>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</si>
  <si>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</si>
  <si>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</si>
  <si>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</si>
  <si>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</si>
  <si>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</si>
  <si>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</si>
  <si>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</si>
  <si>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</si>
  <si>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</si>
  <si>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</si>
  <si>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</si>
  <si>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</si>
  <si>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</si>
  <si>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</si>
  <si>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</si>
  <si>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</si>
  <si>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</si>
  <si>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</si>
  <si>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</si>
  <si>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</si>
  <si>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</si>
  <si>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</si>
  <si>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</si>
  <si>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</si>
  <si>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</si>
  <si>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</si>
  <si>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</si>
  <si>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</si>
  <si>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</si>
  <si>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</si>
  <si>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</si>
  <si>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</si>
  <si>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</si>
  <si>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</si>
  <si>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</si>
  <si>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</si>
  <si>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</si>
  <si>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</si>
  <si>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</si>
  <si>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</si>
  <si>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</si>
  <si>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</si>
  <si>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</si>
  <si>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</si>
  <si>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</si>
  <si>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</si>
  <si>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</si>
  <si>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</si>
  <si>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</si>
  <si>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</si>
  <si>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</si>
  <si>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</si>
  <si>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</si>
  <si>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</si>
  <si>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</si>
  <si>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</si>
  <si>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</si>
  <si>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</si>
  <si>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</si>
  <si>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</si>
  <si>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</si>
  <si>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</si>
  <si>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</si>
  <si>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</si>
  <si>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</si>
  <si>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</si>
  <si>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</si>
  <si>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</si>
  <si>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</si>
  <si>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</si>
  <si>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</si>
  <si>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</si>
  <si>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</si>
  <si>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</si>
  <si>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</si>
  <si>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</si>
  <si>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</si>
  <si>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</si>
  <si>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</si>
  <si>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</si>
  <si>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</si>
  <si>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</si>
  <si>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</si>
  <si>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</si>
  <si>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</si>
  <si>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</si>
  <si>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</si>
  <si>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</si>
  <si>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</si>
  <si>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</si>
  <si>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</si>
  <si>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</si>
  <si>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</si>
  <si>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</si>
  <si>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</si>
  <si>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</si>
  <si>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</si>
  <si>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</si>
  <si>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</si>
  <si>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</si>
  <si>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</si>
  <si>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</si>
  <si>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</si>
  <si>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</si>
  <si>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</si>
  <si>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</si>
  <si>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</si>
  <si>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</si>
  <si>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</si>
  <si>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</si>
  <si>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</si>
  <si>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</si>
  <si>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</si>
  <si>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</si>
  <si>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</si>
  <si>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</si>
  <si>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</si>
  <si>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</si>
  <si>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</si>
  <si>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</si>
  <si>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</si>
  <si>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</si>
  <si>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</si>
  <si>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</si>
  <si>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</si>
  <si>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</si>
  <si>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</si>
  <si>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</si>
  <si>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</si>
  <si>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</si>
  <si>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</si>
  <si>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</si>
  <si>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</si>
  <si>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</si>
  <si>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</si>
  <si>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</si>
  <si>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</si>
  <si>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</si>
  <si>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</si>
  <si>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</si>
  <si>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</si>
  <si>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</si>
  <si>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</si>
  <si>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</si>
  <si>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</si>
  <si>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</si>
  <si>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</si>
  <si>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</si>
  <si>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</si>
  <si>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</si>
  <si>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</si>
  <si>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</si>
  <si>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</si>
  <si>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</si>
  <si>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</si>
  <si>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</si>
  <si>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</si>
  <si>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</si>
  <si>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</si>
  <si>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</si>
  <si>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</si>
  <si>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</si>
  <si>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</si>
  <si>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</si>
  <si>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</si>
  <si>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</si>
  <si>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</si>
  <si>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</si>
  <si>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</si>
  <si>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</si>
  <si>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</si>
  <si>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</si>
  <si>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</si>
  <si>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</si>
  <si>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</si>
  <si>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</si>
  <si>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</si>
  <si>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</si>
  <si>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</si>
  <si>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</si>
  <si>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</si>
  <si>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</si>
  <si>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</si>
  <si>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</si>
  <si>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</si>
  <si>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</si>
  <si>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</si>
  <si>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</si>
  <si>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</si>
  <si>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</si>
  <si>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</si>
  <si>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</si>
  <si>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</si>
  <si>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</si>
  <si>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</si>
  <si>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</si>
  <si>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</si>
  <si>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</si>
  <si>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</si>
  <si>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</si>
  <si>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</si>
  <si>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</si>
  <si>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</si>
  <si>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</si>
  <si>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</si>
  <si>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</si>
  <si>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</si>
  <si>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</si>
  <si>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</si>
  <si>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</si>
  <si>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</si>
  <si>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</si>
  <si>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</si>
  <si>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</si>
  <si>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</si>
  <si>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</si>
  <si>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</si>
  <si>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</si>
  <si>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</si>
  <si>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</si>
  <si>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</si>
  <si>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</si>
  <si>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</si>
  <si>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</si>
  <si>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</si>
  <si>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</si>
  <si>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</si>
  <si>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</si>
  <si>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</si>
  <si>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</si>
  <si>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</si>
  <si>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</si>
  <si>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</si>
  <si>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</si>
  <si>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</si>
  <si>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</si>
  <si>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</si>
  <si>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</si>
  <si>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</si>
  <si>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</si>
  <si>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</si>
  <si>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</si>
  <si>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</si>
  <si>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</si>
  <si>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</si>
  <si>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</si>
  <si>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</si>
  <si>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</si>
  <si>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</si>
  <si>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</si>
  <si>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</si>
  <si>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</si>
  <si>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</si>
  <si>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</si>
  <si>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</si>
  <si>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</si>
  <si>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</si>
  <si>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</si>
  <si>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</si>
  <si>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</si>
  <si>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</si>
  <si>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</si>
  <si>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</si>
  <si>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</si>
  <si>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</si>
  <si>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</si>
  <si>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</si>
  <si>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</si>
  <si>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</si>
  <si>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</si>
  <si>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</si>
  <si>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</si>
  <si>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</si>
  <si>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</si>
  <si>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</si>
  <si>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</si>
  <si>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</si>
  <si>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</si>
  <si>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</si>
  <si>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</si>
  <si>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</si>
  <si>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</si>
  <si>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</si>
  <si>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</si>
  <si>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</si>
  <si>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</si>
  <si>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</si>
  <si>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</si>
  <si>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</si>
  <si>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</si>
  <si>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</si>
  <si>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</si>
  <si>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</si>
  <si>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</si>
  <si>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</si>
  <si>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</si>
  <si>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</si>
  <si>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</si>
  <si>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</si>
  <si>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</si>
  <si>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</si>
  <si>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</si>
  <si>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</si>
  <si>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</si>
  <si>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</si>
  <si>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</si>
  <si>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</si>
  <si>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</si>
  <si>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</si>
  <si>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</si>
  <si>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</si>
  <si>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</si>
  <si>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</si>
  <si>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</si>
  <si>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</si>
  <si>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</si>
  <si>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</si>
  <si>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</si>
  <si>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</si>
  <si>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</si>
  <si>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</si>
  <si>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</si>
  <si>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</si>
  <si>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</si>
  <si>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</si>
  <si>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</si>
  <si>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</si>
  <si>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</si>
  <si>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</si>
  <si>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</si>
  <si>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</si>
  <si>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</si>
  <si>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</si>
  <si>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</si>
  <si>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</si>
  <si>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</si>
  <si>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</si>
  <si>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</si>
  <si>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</si>
  <si>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</si>
  <si>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</si>
  <si>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</si>
  <si>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</si>
  <si>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</si>
  <si>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</si>
  <si>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</si>
  <si>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</si>
  <si>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</si>
  <si>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</si>
  <si>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</si>
  <si>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</si>
  <si>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</si>
  <si>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</si>
  <si>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</si>
  <si>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</si>
  <si>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</si>
  <si>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</si>
  <si>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</si>
  <si>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</si>
  <si>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</si>
  <si>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</si>
  <si>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</si>
  <si>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</si>
  <si>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</si>
  <si>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</si>
  <si>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</si>
  <si>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</si>
  <si>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</si>
  <si>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</si>
  <si>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</si>
  <si>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</si>
  <si>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</si>
  <si>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</si>
  <si>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</si>
  <si>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</si>
  <si>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</si>
  <si>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</si>
  <si>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</si>
  <si>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</si>
  <si>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</si>
  <si>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</si>
  <si>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</si>
  <si>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</si>
  <si>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</si>
  <si>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</si>
  <si>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</si>
  <si>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</si>
  <si>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</si>
  <si>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</si>
  <si>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</si>
  <si>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</si>
  <si>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</si>
  <si>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</si>
  <si>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</si>
  <si>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</si>
  <si>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</si>
  <si>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</si>
  <si>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</si>
  <si>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</si>
  <si>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</si>
  <si>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</si>
  <si>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</si>
  <si>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</si>
  <si>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</si>
  <si>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</si>
  <si>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</si>
  <si>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</si>
  <si>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</si>
  <si>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</si>
  <si>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</si>
  <si>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</si>
  <si>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</si>
  <si>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</si>
  <si>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</si>
  <si>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</si>
  <si>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</si>
  <si>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</si>
  <si>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</si>
  <si>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</si>
  <si>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</si>
  <si>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</si>
  <si>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</si>
  <si>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</si>
  <si>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</si>
  <si>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</si>
  <si>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</si>
  <si>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</si>
  <si>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</si>
  <si>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</si>
  <si>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</si>
  <si>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</si>
  <si>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</si>
  <si>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</si>
  <si>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</si>
  <si>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</si>
  <si>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</si>
  <si>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</si>
  <si>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</si>
  <si>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</si>
  <si>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</si>
  <si>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</si>
  <si>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</si>
  <si>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</si>
  <si>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</si>
  <si>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</si>
  <si>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</si>
  <si>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</si>
  <si>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</si>
  <si>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</si>
  <si>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</si>
  <si>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</si>
  <si>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</si>
  <si>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</si>
  <si>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</si>
  <si>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</si>
  <si>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</si>
  <si>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</si>
  <si>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</si>
  <si>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</si>
  <si>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</si>
  <si>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</si>
  <si>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</si>
  <si>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</si>
  <si>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</si>
  <si>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</si>
  <si>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</si>
  <si>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</si>
  <si>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</si>
  <si>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</si>
  <si>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</si>
  <si>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</si>
  <si>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</si>
  <si>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</si>
  <si>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</si>
  <si>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</si>
  <si>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</si>
  <si>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</si>
  <si>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</si>
  <si>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</si>
  <si>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</si>
  <si>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</si>
  <si>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</si>
  <si>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</si>
  <si>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</si>
  <si>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</si>
  <si>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</si>
  <si>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</si>
  <si>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</si>
  <si>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</si>
  <si>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</si>
  <si>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</si>
  <si>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</si>
  <si>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</si>
  <si>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</si>
  <si>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</si>
  <si>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</si>
  <si>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</si>
  <si>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</si>
  <si>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</si>
  <si>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</si>
  <si>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</si>
  <si>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</si>
  <si>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</si>
  <si>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</si>
  <si>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</si>
  <si>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</si>
  <si>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</si>
  <si>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</si>
  <si>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</si>
  <si>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</si>
  <si>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</si>
  <si>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</si>
  <si>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</si>
  <si>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</si>
  <si>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</si>
  <si>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</si>
  <si>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</si>
  <si>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</si>
  <si>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</si>
  <si>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</si>
  <si>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</si>
  <si>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</si>
  <si>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</si>
  <si>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</si>
  <si>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</si>
  <si>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</si>
  <si>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</si>
  <si>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</si>
  <si>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</si>
  <si>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</si>
  <si>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</si>
  <si>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</si>
  <si>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</si>
  <si>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</si>
  <si>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</si>
  <si>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</si>
  <si>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</si>
  <si>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</si>
  <si>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</si>
  <si>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</si>
  <si>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</si>
  <si>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</si>
  <si>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</si>
  <si>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</si>
  <si>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</si>
  <si>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</si>
  <si>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</si>
  <si>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</si>
  <si>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</si>
  <si>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</si>
  <si>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</si>
  <si>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</si>
  <si>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</si>
  <si>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</si>
  <si>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</si>
  <si>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</si>
  <si>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</si>
  <si>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</si>
  <si>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</si>
  <si>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</si>
  <si>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</si>
  <si>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</si>
  <si>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</si>
  <si>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</si>
  <si>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</si>
  <si>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</si>
  <si>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</si>
  <si>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</si>
  <si>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</si>
  <si>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</si>
  <si>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</si>
  <si>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</si>
  <si>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</si>
  <si>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</si>
  <si>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</si>
  <si>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</si>
  <si>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</si>
  <si>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</si>
  <si>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</si>
  <si>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</si>
  <si>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</si>
  <si>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</si>
  <si>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</si>
  <si>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</si>
  <si>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</si>
  <si>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</si>
  <si>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</si>
  <si>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</si>
  <si>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</si>
  <si>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</si>
  <si>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</si>
  <si>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</si>
  <si>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</si>
  <si>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</si>
  <si>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</si>
  <si>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</si>
  <si>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</si>
  <si>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</si>
  <si>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</si>
  <si>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</si>
  <si>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</si>
  <si>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</si>
  <si>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</si>
  <si>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</si>
  <si>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</si>
  <si>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</si>
  <si>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</si>
  <si>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</si>
  <si>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</si>
  <si>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</si>
  <si>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</si>
  <si>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</si>
  <si>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</si>
  <si>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</si>
  <si>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</si>
  <si>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</si>
  <si>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</si>
  <si>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</si>
  <si>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</si>
  <si>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</si>
  <si>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</si>
  <si>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</si>
  <si>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</si>
  <si>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</si>
  <si>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</si>
  <si>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</si>
  <si>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</si>
  <si>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</si>
  <si>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</si>
  <si>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</si>
  <si>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</si>
  <si>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</si>
  <si>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</si>
  <si>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</si>
  <si>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</si>
  <si>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</si>
  <si>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</si>
  <si>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</si>
  <si>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</si>
  <si>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</si>
  <si>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</si>
  <si>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</si>
  <si>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</si>
  <si>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</si>
  <si>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</si>
  <si>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</si>
  <si>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</si>
  <si>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</si>
  <si>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</si>
  <si>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</si>
  <si>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</si>
  <si>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</si>
  <si>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</si>
  <si>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</si>
  <si>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</si>
  <si>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</si>
  <si>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</si>
  <si>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</si>
  <si>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</si>
  <si>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</si>
  <si>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</si>
  <si>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</si>
  <si>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</si>
  <si>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</si>
  <si>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</si>
  <si>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</si>
  <si>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</si>
  <si>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</si>
  <si>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</si>
  <si>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</si>
  <si>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</si>
  <si>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</si>
  <si>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</si>
  <si>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</si>
  <si>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</si>
  <si>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</si>
  <si>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</si>
  <si>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</si>
  <si>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</si>
  <si>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</si>
  <si>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</si>
  <si>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</si>
  <si>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</si>
  <si>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</si>
  <si>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</si>
  <si>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</si>
  <si>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</si>
  <si>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</si>
  <si>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</si>
  <si>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</si>
  <si>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</si>
  <si>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</si>
  <si>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</si>
  <si>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</si>
  <si>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</si>
  <si>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</si>
  <si>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</si>
  <si>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</si>
  <si>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</si>
  <si>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</si>
  <si>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</si>
  <si>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</si>
  <si>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</si>
  <si>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</si>
  <si>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</si>
  <si>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</si>
  <si>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</si>
  <si>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</si>
  <si>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</si>
  <si>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</si>
  <si>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</si>
  <si>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</si>
  <si>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</si>
  <si>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</si>
  <si>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</si>
  <si>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</si>
  <si>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</si>
  <si>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</si>
  <si>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</si>
  <si>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</si>
  <si>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</si>
  <si>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</si>
  <si>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</si>
  <si>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</si>
  <si>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</si>
  <si>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</si>
  <si>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</si>
  <si>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</si>
  <si>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</si>
  <si>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</si>
  <si>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</si>
  <si>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</si>
  <si>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</si>
  <si>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</si>
  <si>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</si>
  <si>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</si>
  <si>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</si>
  <si>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</si>
  <si>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</si>
  <si>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</si>
  <si>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</si>
  <si>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</si>
  <si>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</si>
  <si>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</si>
  <si>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</si>
  <si>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</si>
  <si>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</si>
  <si>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</si>
  <si>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</si>
  <si>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</si>
  <si>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</si>
  <si>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</si>
  <si>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</si>
  <si>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</si>
  <si>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</si>
  <si>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</si>
  <si>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</si>
  <si>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</si>
  <si>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</si>
  <si>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</si>
  <si>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</si>
  <si>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</si>
  <si>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</si>
  <si>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</si>
  <si>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</si>
  <si>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</si>
  <si>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</si>
  <si>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</si>
  <si>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</si>
  <si>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</si>
  <si>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</si>
  <si>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</si>
  <si>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</si>
  <si>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</si>
  <si>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</si>
  <si>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</si>
  <si>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</si>
  <si>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</si>
  <si>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</si>
  <si>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</si>
  <si>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</si>
  <si>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</si>
  <si>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</si>
  <si>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</si>
  <si>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</si>
  <si>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</si>
  <si>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</si>
  <si>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</si>
  <si>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</si>
  <si>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</si>
  <si>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</si>
  <si>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</si>
  <si>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</si>
  <si>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</si>
  <si>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</si>
  <si>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</si>
  <si>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</si>
  <si>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</si>
  <si>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</si>
  <si>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</si>
  <si>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</si>
  <si>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</si>
  <si>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</si>
  <si>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</si>
  <si>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</si>
  <si>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</si>
  <si>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</si>
  <si>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</si>
  <si>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</si>
  <si>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</si>
  <si>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</si>
  <si>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</si>
  <si>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</si>
  <si>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</si>
  <si>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</si>
  <si>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</si>
  <si>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</si>
  <si>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</si>
  <si>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</si>
  <si>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</si>
  <si>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</si>
  <si>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</si>
  <si>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</si>
  <si>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</si>
  <si>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</si>
  <si>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</si>
  <si>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</si>
  <si>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</si>
  <si>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</si>
  <si>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</si>
  <si>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</si>
  <si>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</si>
  <si>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</si>
  <si>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</si>
  <si>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</si>
  <si>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</si>
  <si>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</si>
  <si>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</si>
  <si>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</si>
  <si>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</si>
  <si>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</si>
  <si>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</si>
  <si>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</si>
  <si>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</si>
  <si>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</si>
  <si>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</si>
  <si>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</si>
  <si>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</si>
  <si>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</si>
  <si>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</si>
  <si>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</si>
  <si>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</si>
  <si>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</si>
  <si>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</si>
  <si>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</si>
  <si>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</si>
  <si>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</si>
  <si>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</si>
  <si>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</si>
  <si>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</si>
  <si>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</si>
  <si>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</si>
  <si>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</si>
  <si>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</si>
  <si>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</si>
  <si>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</si>
  <si>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</si>
  <si>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</si>
  <si>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</si>
  <si>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</si>
  <si>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</si>
  <si>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</si>
  <si>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</si>
  <si>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</si>
  <si>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</si>
  <si>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</si>
  <si>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</si>
  <si>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</si>
  <si>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</si>
  <si>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</si>
  <si>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</si>
  <si>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</si>
  <si>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</si>
  <si>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</si>
  <si>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</si>
  <si>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</si>
  <si>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</si>
  <si>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</si>
  <si>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</si>
  <si>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</si>
  <si>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</si>
  <si>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</si>
  <si>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</si>
  <si>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</si>
  <si>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</si>
  <si>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</si>
  <si>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</si>
  <si>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</si>
  <si>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</si>
  <si>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</si>
  <si>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</si>
  <si>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</si>
  <si>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</si>
  <si>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</si>
  <si>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</si>
  <si>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</si>
  <si>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</si>
  <si>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</si>
  <si>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</si>
  <si>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</si>
  <si>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</si>
  <si>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</si>
  <si>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</si>
  <si>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</si>
  <si>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</si>
  <si>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</si>
  <si>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</si>
  <si>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</si>
  <si>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</si>
  <si>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</si>
  <si>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</si>
  <si>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</si>
  <si>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</si>
  <si>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</si>
  <si>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</si>
  <si>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</si>
  <si>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</si>
  <si>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</si>
  <si>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</si>
  <si>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</si>
  <si>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</si>
  <si>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</si>
  <si>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</si>
  <si>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</si>
  <si>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</si>
  <si>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</si>
  <si>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</si>
  <si>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</si>
  <si>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</si>
  <si>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</si>
  <si>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</si>
  <si>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</si>
  <si>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</si>
  <si>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</si>
  <si>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</si>
  <si>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</si>
  <si>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</si>
  <si>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</si>
  <si>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</si>
  <si>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</si>
  <si>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</si>
  <si>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</si>
  <si>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</si>
  <si>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</si>
  <si>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</si>
  <si>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</si>
  <si>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</si>
  <si>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</si>
  <si>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</si>
  <si>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</si>
  <si>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</si>
  <si>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</si>
  <si>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</si>
  <si>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</si>
  <si>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</si>
  <si>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</si>
  <si>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</si>
  <si>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</si>
  <si>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</si>
  <si>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</si>
  <si>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</si>
  <si>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</si>
  <si>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</si>
  <si>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</si>
  <si>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</si>
  <si>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</si>
  <si>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</si>
  <si>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</si>
  <si>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</si>
  <si>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</si>
  <si>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</si>
  <si>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</si>
  <si>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</si>
  <si>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</si>
  <si>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</si>
  <si>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</si>
  <si>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</si>
  <si>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</si>
  <si>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</si>
  <si>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</si>
  <si>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</si>
  <si>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</si>
  <si>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</si>
  <si>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</si>
  <si>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</si>
  <si>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</si>
  <si>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</si>
  <si>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</si>
  <si>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</si>
  <si>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</si>
  <si>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</si>
  <si>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</si>
  <si>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</si>
  <si>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</si>
  <si>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</si>
  <si>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</si>
  <si>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</si>
  <si>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</si>
  <si>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</si>
  <si>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</si>
  <si>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</si>
  <si>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</si>
  <si>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</si>
  <si>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</si>
  <si>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</si>
  <si>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</si>
  <si>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</si>
  <si>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</si>
  <si>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</si>
  <si>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</si>
  <si>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</si>
  <si>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</si>
  <si>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</si>
  <si>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</si>
  <si>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</si>
  <si>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</si>
  <si>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</si>
  <si>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</si>
  <si>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</si>
  <si>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</si>
  <si>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</si>
  <si>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</si>
  <si>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</si>
  <si>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</si>
  <si>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</si>
  <si>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</si>
  <si>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</si>
  <si>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</si>
  <si>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</si>
  <si>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</si>
  <si>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</si>
  <si>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</si>
  <si>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</si>
  <si>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</si>
  <si>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</si>
  <si>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</si>
  <si>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</si>
  <si>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</si>
  <si>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</si>
  <si>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</si>
  <si>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</si>
  <si>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</si>
  <si>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</si>
  <si>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</si>
  <si>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</si>
  <si>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</si>
  <si>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</si>
  <si>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</si>
  <si>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</si>
  <si>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</si>
  <si>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</si>
  <si>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</si>
  <si>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</si>
  <si>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</si>
  <si>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</si>
  <si>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</si>
  <si>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</si>
  <si>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</si>
  <si>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</si>
  <si>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</si>
  <si>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</si>
  <si>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</si>
  <si>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</si>
  <si>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</si>
  <si>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</si>
  <si>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</si>
  <si>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</si>
  <si>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</si>
  <si>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</si>
  <si>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</si>
  <si>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</si>
  <si>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</si>
  <si>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</si>
  <si>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</si>
  <si>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</si>
  <si>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</si>
  <si>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</si>
  <si>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</si>
  <si>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</si>
  <si>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</si>
  <si>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</si>
  <si>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</si>
  <si>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</si>
  <si>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</si>
  <si>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</si>
  <si>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</si>
  <si>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</si>
  <si>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</si>
  <si>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</si>
  <si>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</si>
  <si>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</si>
  <si>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</si>
  <si>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</si>
  <si>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</si>
  <si>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</si>
  <si>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</si>
  <si>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</si>
  <si>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</si>
  <si>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</si>
  <si>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</si>
  <si>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</si>
  <si>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</si>
  <si>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</si>
  <si>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</si>
  <si>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</si>
  <si>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</si>
  <si>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</si>
  <si>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</si>
  <si>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</si>
  <si>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</si>
  <si>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</si>
  <si>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</si>
  <si>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</si>
  <si>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</si>
  <si>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</si>
  <si>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</si>
  <si>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</si>
  <si>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</si>
  <si>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</si>
  <si>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</si>
  <si>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</si>
  <si>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</si>
  <si>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</si>
  <si>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</si>
  <si>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</si>
  <si>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</si>
  <si>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</si>
  <si>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</si>
  <si>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</si>
  <si>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</si>
  <si>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</si>
  <si>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</si>
  <si>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</si>
  <si>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</si>
  <si>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</si>
  <si>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</si>
  <si>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</si>
  <si>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</si>
  <si>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</si>
  <si>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</si>
  <si>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</si>
  <si>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</si>
  <si>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</si>
  <si>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</si>
  <si>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</si>
  <si>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</si>
  <si>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</si>
  <si>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</si>
  <si>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</si>
  <si>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</si>
  <si>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</si>
  <si>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</si>
  <si>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</si>
  <si>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</si>
  <si>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</si>
  <si>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</si>
  <si>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</si>
  <si>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</si>
  <si>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</si>
  <si>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</si>
  <si>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</si>
  <si>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</si>
  <si>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</si>
  <si>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</si>
  <si>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</si>
  <si>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</si>
  <si>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</si>
  <si>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</si>
  <si>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</si>
  <si>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</si>
  <si>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</si>
  <si>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</si>
  <si>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</si>
  <si>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</si>
  <si>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</si>
  <si>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</si>
  <si>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</si>
  <si>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</si>
  <si>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</si>
  <si>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</si>
  <si>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</si>
  <si>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</si>
  <si>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</si>
  <si>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</si>
  <si>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</si>
  <si>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</si>
  <si>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</si>
  <si>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</si>
  <si>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</si>
  <si>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</si>
  <si>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</si>
  <si>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</si>
  <si>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</si>
  <si>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</si>
  <si>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</si>
  <si>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</si>
  <si>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</si>
  <si>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</si>
  <si>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</si>
  <si>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</si>
  <si>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</si>
  <si>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</si>
  <si>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</si>
  <si>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</si>
  <si>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</si>
  <si>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</si>
  <si>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</si>
  <si>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</si>
  <si>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</si>
  <si>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</si>
  <si>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</si>
  <si>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</si>
  <si>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</si>
  <si>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</si>
  <si>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</si>
  <si>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</si>
  <si>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</si>
  <si>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</si>
  <si>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</si>
  <si>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</si>
  <si>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</si>
  <si>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</si>
  <si>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</si>
  <si>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</si>
  <si>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</si>
  <si>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</si>
  <si>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</si>
  <si>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</si>
  <si>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</si>
  <si>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</si>
  <si>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</si>
  <si>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</si>
  <si>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</si>
  <si>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</si>
  <si>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</si>
  <si>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</si>
  <si>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</si>
  <si>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</si>
  <si>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</si>
  <si>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</si>
  <si>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</si>
  <si>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</si>
  <si>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</si>
  <si>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</si>
  <si>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</si>
  <si>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</si>
  <si>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</si>
  <si>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</si>
  <si>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</si>
  <si>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</si>
  <si>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</si>
  <si>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</si>
  <si>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</si>
  <si>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</si>
  <si>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</si>
  <si>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</si>
  <si>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</si>
  <si>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</si>
  <si>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</si>
  <si>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</si>
  <si>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</si>
  <si>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</si>
  <si>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</si>
  <si>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</si>
  <si>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</si>
  <si>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</si>
  <si>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</si>
  <si>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</si>
  <si>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</si>
  <si>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</si>
  <si>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</si>
  <si>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</si>
  <si>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</si>
  <si>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</si>
  <si>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</si>
  <si>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</si>
  <si>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</si>
  <si>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</si>
  <si>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</si>
  <si>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</si>
  <si>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</si>
  <si>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</si>
  <si>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</si>
  <si>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</si>
  <si>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</si>
  <si>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</si>
  <si>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</si>
  <si>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</si>
  <si>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</si>
  <si>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</si>
  <si>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</si>
  <si>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</si>
  <si>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</si>
  <si>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</si>
  <si>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</si>
  <si>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</si>
  <si>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</si>
  <si>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</si>
  <si>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</si>
  <si>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</si>
  <si>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</si>
  <si>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</si>
  <si>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</si>
  <si>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</si>
  <si>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</si>
  <si>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</si>
  <si>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</si>
  <si>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</si>
  <si>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</si>
  <si>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</si>
  <si>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</si>
  <si>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</si>
  <si>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</si>
  <si>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</si>
  <si>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</si>
  <si>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</si>
  <si>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</si>
  <si>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</si>
  <si>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</si>
  <si>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</si>
  <si>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</si>
  <si>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</si>
  <si>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</si>
  <si>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</si>
  <si>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</si>
  <si>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</si>
  <si>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</si>
  <si>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</si>
  <si>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</si>
  <si>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</si>
  <si>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</si>
  <si>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</si>
  <si>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</si>
  <si>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</si>
  <si>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</si>
  <si>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</si>
  <si>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</si>
  <si>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</si>
  <si>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</si>
  <si>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</si>
  <si>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</si>
  <si>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</si>
  <si>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</si>
  <si>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</si>
  <si>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</si>
  <si>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</si>
  <si>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</si>
  <si>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</si>
  <si>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</si>
  <si>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</si>
  <si>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</si>
  <si>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</si>
  <si>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</si>
  <si>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</si>
  <si>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</si>
  <si>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</si>
  <si>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</si>
  <si>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</si>
  <si>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</si>
  <si>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</si>
  <si>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</si>
  <si>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</si>
  <si>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</si>
  <si>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</si>
  <si>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</si>
  <si>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</si>
  <si>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</si>
  <si>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</si>
  <si>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</si>
  <si>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</si>
  <si>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</si>
  <si>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</si>
  <si>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</si>
  <si>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</si>
  <si>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</si>
  <si>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</si>
  <si>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</si>
  <si>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</si>
  <si>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</si>
  <si>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</si>
  <si>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</si>
  <si>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</si>
  <si>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</si>
  <si>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</si>
  <si>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</si>
  <si>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</si>
  <si>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</si>
  <si>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</si>
  <si>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</si>
  <si>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</si>
  <si>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</si>
  <si>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</si>
  <si>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</si>
  <si>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</si>
  <si>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</si>
  <si>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</si>
  <si>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</si>
  <si>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</si>
  <si>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</si>
  <si>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</si>
  <si>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</si>
  <si>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</si>
  <si>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</si>
  <si>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</si>
  <si>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</si>
  <si>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</si>
  <si>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</si>
  <si>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</si>
  <si>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</si>
  <si>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</si>
  <si>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</si>
  <si>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</si>
  <si>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</si>
  <si>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</si>
  <si>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</si>
  <si>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</si>
  <si>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</si>
  <si>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</si>
  <si>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</si>
  <si>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</si>
  <si>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</si>
  <si>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</si>
  <si>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</si>
  <si>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</si>
  <si>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</si>
  <si>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</si>
  <si>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</si>
  <si>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</si>
  <si>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</si>
  <si>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</si>
  <si>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</si>
  <si>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</si>
  <si>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</si>
  <si>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</si>
  <si>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</si>
  <si>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</si>
  <si>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</si>
  <si>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</si>
  <si>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</si>
  <si>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</si>
  <si>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</si>
  <si>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</si>
  <si>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</si>
  <si>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</si>
  <si>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</si>
  <si>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</si>
  <si>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</si>
  <si>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</si>
  <si>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</si>
  <si>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</si>
  <si>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</si>
  <si>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</si>
  <si>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</si>
  <si>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</si>
  <si>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</si>
  <si>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</si>
  <si>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</si>
  <si>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</si>
  <si>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</si>
  <si>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</si>
  <si>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</si>
  <si>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</si>
  <si>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</si>
  <si>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</si>
  <si>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</si>
  <si>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</si>
  <si>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</si>
  <si>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</si>
  <si>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</si>
  <si>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</si>
  <si>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</si>
  <si>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</si>
  <si>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</si>
  <si>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</si>
  <si>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</si>
  <si>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</si>
  <si>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</si>
  <si>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</si>
  <si>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</si>
  <si>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</si>
  <si>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</si>
  <si>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</si>
  <si>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</si>
  <si>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</si>
  <si>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</si>
  <si>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</si>
  <si>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</si>
  <si>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</si>
  <si>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</si>
  <si>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</si>
  <si>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</si>
  <si>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</si>
  <si>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</si>
  <si>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</si>
  <si>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</si>
  <si>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</si>
  <si>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</si>
  <si>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</si>
  <si>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</si>
  <si>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</si>
  <si>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</si>
  <si>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</si>
  <si>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</si>
  <si>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</si>
  <si>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</si>
  <si>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</si>
  <si>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</si>
  <si>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</si>
  <si>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</si>
  <si>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</si>
  <si>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</si>
  <si>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</si>
  <si>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</si>
  <si>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</si>
  <si>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</si>
  <si>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</si>
  <si>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</si>
  <si>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</si>
  <si>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</si>
  <si>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</si>
  <si>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</si>
  <si>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</si>
  <si>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</si>
  <si>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</si>
  <si>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</si>
  <si>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</si>
  <si>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</si>
  <si>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</si>
  <si>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</si>
  <si>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</si>
  <si>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</si>
  <si>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</si>
  <si>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</si>
  <si>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</si>
  <si>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</si>
  <si>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</si>
  <si>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</si>
  <si>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</si>
  <si>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</si>
  <si>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</si>
  <si>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</si>
  <si>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</si>
  <si>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</si>
  <si>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</si>
  <si>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</si>
  <si>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</si>
  <si>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</si>
  <si>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</si>
  <si>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</si>
  <si>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</si>
  <si>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</si>
  <si>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</si>
  <si>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</si>
  <si>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</si>
  <si>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</si>
  <si>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</si>
  <si>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</si>
  <si>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</si>
  <si>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</si>
  <si>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</si>
  <si>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</si>
  <si>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</si>
  <si>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</si>
  <si>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</si>
  <si>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</si>
  <si>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</si>
  <si>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</si>
  <si>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</si>
  <si>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</si>
  <si>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</si>
  <si>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</si>
  <si>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</si>
  <si>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</si>
  <si>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</si>
  <si>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</si>
  <si>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</si>
  <si>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</si>
  <si>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</si>
  <si>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</si>
  <si>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</si>
  <si>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</si>
  <si>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</si>
  <si>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</si>
  <si>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</si>
  <si>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</si>
  <si>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</si>
  <si>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</si>
  <si>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</si>
  <si>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</si>
  <si>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</si>
  <si>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</si>
  <si>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</si>
  <si>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</si>
  <si>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</si>
  <si>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</si>
  <si>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</si>
  <si>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</si>
  <si>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</si>
  <si>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</si>
  <si>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</si>
  <si>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</si>
  <si>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</si>
  <si>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</si>
  <si>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</si>
  <si>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</si>
  <si>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</si>
  <si>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</si>
  <si>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</si>
  <si>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</si>
  <si>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</si>
  <si>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</si>
  <si>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</si>
  <si>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</si>
  <si>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</si>
  <si>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</si>
  <si>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</si>
  <si>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</si>
  <si>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</si>
  <si>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</si>
  <si>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</si>
  <si>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</si>
  <si>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</si>
  <si>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</si>
  <si>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</si>
  <si>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</si>
  <si>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</si>
  <si>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</si>
  <si>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</si>
  <si>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</si>
  <si>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</si>
  <si>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</si>
  <si>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</si>
  <si>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</si>
  <si>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</si>
  <si>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</si>
  <si>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</si>
  <si>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</si>
  <si>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</si>
  <si>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</si>
  <si>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</si>
  <si>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</si>
  <si>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</si>
  <si>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</si>
  <si>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</si>
  <si>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</si>
  <si>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</si>
  <si>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</si>
  <si>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</si>
  <si>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</si>
  <si>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</si>
  <si>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</si>
  <si>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</si>
  <si>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</si>
  <si>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</si>
  <si>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</si>
  <si>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</si>
  <si>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</si>
  <si>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</si>
  <si>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</si>
  <si>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</si>
  <si>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</si>
  <si>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</si>
  <si>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</si>
  <si>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</si>
  <si>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</si>
  <si>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</si>
  <si>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</si>
  <si>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</si>
  <si>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</si>
  <si>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</si>
  <si>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</si>
  <si>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</si>
  <si>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</si>
  <si>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</si>
  <si>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</si>
  <si>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</si>
  <si>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</si>
  <si>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</si>
  <si>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</si>
  <si>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</si>
  <si>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</si>
  <si>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</si>
  <si>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</si>
  <si>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</si>
  <si>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</si>
  <si>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</si>
  <si>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</si>
  <si>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</si>
  <si>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</si>
  <si>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</si>
  <si>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</si>
  <si>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</si>
  <si>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</si>
  <si>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</si>
  <si>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</si>
  <si>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</si>
  <si>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</si>
  <si>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</si>
  <si>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</si>
  <si>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</si>
  <si>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</si>
  <si>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</si>
  <si>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</si>
  <si>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</si>
  <si>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</si>
  <si>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</si>
  <si>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</si>
  <si>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</si>
  <si>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</si>
  <si>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</si>
  <si>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</si>
  <si>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</si>
  <si>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</si>
  <si>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</si>
  <si>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</si>
  <si>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</si>
  <si>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</si>
  <si>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</si>
  <si>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</si>
  <si>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</si>
  <si>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</si>
  <si>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</si>
  <si>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</si>
  <si>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</si>
  <si>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</si>
  <si>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</si>
  <si>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</si>
  <si>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</si>
  <si>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</si>
  <si>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</si>
  <si>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</si>
  <si>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</si>
  <si>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</si>
  <si>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</si>
  <si>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</si>
  <si>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</si>
  <si>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</si>
  <si>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</si>
  <si>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</si>
  <si>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</si>
  <si>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</si>
  <si>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</si>
  <si>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</si>
  <si>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</si>
  <si>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</si>
  <si>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</si>
  <si>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</si>
  <si>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</si>
  <si>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</si>
  <si>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</si>
  <si>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</si>
  <si>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</si>
  <si>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</si>
  <si>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</si>
  <si>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</si>
  <si>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</si>
  <si>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</si>
  <si>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</si>
  <si>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</si>
  <si>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</si>
  <si>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</si>
  <si>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</si>
  <si>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</si>
  <si>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</si>
  <si>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</si>
  <si>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</si>
  <si>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</si>
  <si>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</si>
  <si>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</si>
  <si>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</si>
  <si>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</si>
  <si>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</si>
  <si>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</si>
  <si>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</si>
  <si>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</si>
  <si>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</si>
  <si>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</si>
  <si>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</si>
  <si>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</si>
  <si>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</si>
  <si>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</si>
  <si>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</si>
  <si>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</si>
  <si>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</si>
  <si>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</si>
  <si>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</si>
  <si>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</si>
  <si>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</si>
  <si>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</si>
  <si>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</si>
  <si>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</si>
  <si>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</si>
  <si>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</si>
  <si>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</si>
  <si>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</si>
  <si>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</si>
  <si>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</si>
  <si>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</si>
  <si>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</si>
  <si>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</si>
  <si>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</si>
  <si>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</si>
  <si>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</si>
  <si>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</si>
  <si>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</si>
  <si>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</si>
  <si>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</si>
  <si>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</si>
  <si>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</si>
  <si>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</si>
  <si>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</si>
  <si>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</si>
  <si>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</si>
  <si>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</si>
  <si>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</si>
  <si>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</si>
  <si>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</si>
  <si>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</si>
  <si>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</si>
  <si>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</si>
  <si>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</si>
  <si>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</si>
  <si>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</si>
  <si>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</si>
  <si>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</si>
  <si>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</si>
  <si>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</si>
  <si>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</si>
  <si>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</si>
  <si>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</si>
  <si>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</si>
  <si>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</si>
  <si>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</si>
  <si>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</si>
  <si>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</si>
  <si>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</si>
  <si>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</si>
  <si>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</si>
  <si>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</si>
  <si>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</si>
  <si>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</si>
  <si>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</si>
  <si>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</si>
  <si>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</si>
  <si>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</si>
  <si>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</si>
  <si>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</si>
  <si>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</si>
  <si>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</si>
  <si>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</si>
  <si>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</si>
  <si>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</si>
  <si>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</si>
  <si>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</si>
  <si>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</si>
  <si>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</si>
  <si>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</si>
  <si>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</si>
  <si>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</si>
  <si>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</si>
  <si>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</si>
  <si>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</si>
  <si>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</si>
  <si>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</si>
  <si>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</si>
  <si>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</si>
  <si>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</si>
  <si>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</si>
  <si>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</si>
  <si>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</si>
  <si>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</si>
  <si>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</si>
  <si>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</si>
  <si>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</si>
  <si>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</si>
  <si>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</si>
  <si>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</si>
  <si>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</si>
  <si>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</si>
  <si>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</si>
  <si>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</si>
  <si>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</si>
  <si>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</si>
  <si>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</si>
  <si>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</si>
  <si>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</si>
  <si>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</si>
  <si>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</si>
  <si>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</si>
  <si>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</si>
  <si>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</si>
  <si>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</si>
  <si>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</si>
  <si>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</si>
  <si>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</si>
  <si>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</si>
  <si>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</si>
  <si>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</si>
  <si>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</si>
  <si>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</si>
  <si>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</si>
  <si>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</si>
  <si>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</si>
  <si>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</si>
  <si>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</si>
  <si>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</si>
  <si>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</si>
  <si>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</si>
  <si>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</si>
  <si>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</si>
  <si>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</si>
  <si>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</si>
  <si>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</si>
  <si>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</si>
  <si>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</si>
  <si>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</si>
  <si>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</si>
  <si>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</si>
  <si>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</si>
  <si>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</si>
  <si>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</si>
  <si>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</si>
  <si>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</si>
  <si>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</si>
  <si>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</si>
  <si>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</si>
  <si>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</si>
  <si>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</si>
  <si>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</si>
  <si>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</si>
  <si>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</si>
  <si>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</si>
  <si>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</si>
  <si>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</si>
  <si>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</si>
  <si>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</si>
  <si>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</si>
  <si>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</si>
  <si>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</si>
  <si>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</si>
  <si>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</si>
  <si>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</si>
  <si>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</si>
  <si>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</si>
  <si>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</si>
  <si>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</si>
  <si>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</si>
  <si>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</si>
  <si>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</si>
  <si>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</si>
  <si>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</si>
  <si>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</si>
  <si>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</si>
  <si>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</si>
  <si>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</si>
  <si>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</si>
  <si>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</si>
  <si>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</si>
  <si>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</si>
  <si>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</si>
  <si>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</si>
  <si>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</si>
  <si>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</si>
  <si>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</si>
  <si>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</si>
  <si>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</si>
  <si>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</si>
  <si>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</si>
  <si>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</si>
  <si>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</si>
  <si>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</si>
  <si>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</si>
  <si>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</si>
  <si>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</si>
  <si>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</si>
  <si>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</si>
  <si>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</si>
  <si>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</si>
  <si>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</si>
  <si>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</si>
  <si>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</si>
  <si>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</si>
  <si>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</si>
  <si>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</si>
  <si>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</si>
  <si>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</si>
  <si>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</si>
  <si>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</si>
  <si>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</si>
  <si>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</si>
  <si>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</si>
  <si>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</si>
  <si>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</si>
  <si>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</si>
  <si>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</si>
  <si>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</si>
  <si>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</si>
  <si>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</si>
  <si>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</si>
  <si>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</si>
  <si>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</si>
  <si>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</si>
  <si>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</si>
  <si>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</si>
  <si>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</si>
  <si>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</si>
  <si>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</si>
  <si>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</si>
  <si>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</si>
  <si>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</si>
  <si>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</si>
  <si>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</si>
  <si>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</si>
  <si>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</si>
  <si>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</si>
  <si>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</si>
  <si>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</si>
  <si>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</si>
  <si>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</si>
  <si>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</si>
  <si>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</si>
  <si>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</si>
  <si>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</si>
  <si>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</si>
  <si>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</si>
  <si>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</si>
  <si>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</si>
  <si>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</si>
  <si>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</si>
  <si>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</si>
  <si>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</si>
  <si>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</si>
  <si>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</si>
  <si>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</si>
  <si>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</si>
  <si>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</si>
  <si>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</si>
  <si>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</si>
  <si>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</si>
  <si>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</si>
  <si>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</si>
  <si>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</si>
  <si>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</si>
  <si>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</si>
  <si>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</si>
  <si>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</si>
  <si>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</si>
  <si>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</si>
  <si>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</si>
  <si>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</si>
  <si>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</si>
  <si>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</si>
  <si>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</si>
  <si>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</si>
  <si>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</si>
  <si>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</si>
  <si>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</si>
  <si>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</si>
  <si>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</si>
  <si>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</si>
  <si>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</si>
  <si>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</si>
  <si>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</si>
  <si>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</si>
  <si>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</si>
  <si>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</si>
  <si>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</si>
  <si>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</si>
  <si>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</si>
  <si>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</si>
  <si>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</si>
  <si>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</si>
  <si>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</si>
  <si>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</si>
  <si>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</si>
  <si>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</si>
  <si>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</si>
  <si>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</si>
  <si>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</si>
  <si>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</si>
  <si>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</si>
  <si>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</si>
  <si>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</si>
  <si>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</si>
  <si>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</si>
  <si>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</si>
  <si>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</si>
  <si>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</si>
  <si>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</si>
  <si>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</si>
  <si>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</si>
  <si>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</si>
  <si>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</si>
  <si>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</si>
  <si>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</si>
  <si>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</si>
  <si>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</si>
  <si>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</si>
  <si>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</si>
  <si>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</si>
  <si>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</si>
  <si>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</si>
  <si>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</si>
  <si>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</si>
  <si>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</si>
  <si>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</si>
  <si>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</si>
  <si>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</si>
  <si>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</si>
  <si>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</si>
  <si>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</si>
  <si>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</si>
  <si>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</si>
  <si>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</si>
  <si>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</si>
  <si>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</si>
  <si>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</si>
  <si>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</si>
  <si>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</si>
  <si>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</si>
  <si>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</si>
  <si>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</si>
  <si>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</si>
  <si>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</si>
  <si>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</si>
  <si>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</si>
  <si>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</si>
  <si>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</si>
  <si>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</si>
  <si>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</si>
  <si>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</si>
  <si>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</si>
  <si>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</si>
  <si>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</si>
  <si>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</si>
  <si>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</si>
  <si>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</si>
  <si>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</si>
  <si>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</si>
  <si>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</si>
  <si>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</si>
  <si>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</si>
  <si>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</si>
  <si>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</si>
  <si>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</si>
  <si>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</si>
  <si>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</si>
  <si>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</si>
  <si>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</si>
  <si>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</si>
  <si>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</si>
  <si>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</si>
  <si>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</si>
  <si>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</si>
  <si>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</si>
  <si>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</si>
  <si>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</si>
  <si>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</si>
  <si>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</si>
  <si>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</si>
  <si>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</si>
  <si>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</si>
  <si>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</si>
  <si>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</si>
  <si>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</si>
  <si>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</si>
  <si>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</si>
  <si>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</si>
  <si>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</si>
  <si>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</si>
  <si>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</si>
  <si>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</si>
  <si>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</si>
  <si>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</si>
  <si>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</si>
  <si>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</si>
  <si>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</si>
  <si>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</si>
  <si>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</si>
  <si>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</si>
  <si>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</si>
  <si>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</si>
  <si>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</si>
  <si>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</si>
  <si>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</si>
  <si>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</si>
  <si>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</si>
  <si>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</si>
  <si>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</si>
  <si>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</si>
  <si>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</si>
  <si>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</si>
  <si>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</si>
  <si>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</si>
  <si>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</si>
  <si>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</si>
  <si>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</si>
  <si>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</si>
  <si>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</si>
  <si>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</si>
  <si>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</si>
  <si>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</si>
  <si>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</si>
  <si>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</si>
  <si>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</si>
  <si>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</si>
  <si>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</si>
  <si>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</si>
  <si>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</si>
  <si>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</si>
  <si>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</si>
  <si>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</si>
  <si>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</si>
  <si>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</si>
  <si>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</si>
  <si>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</si>
  <si>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</si>
  <si>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</si>
  <si>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</si>
  <si>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</si>
  <si>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</si>
  <si>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</si>
  <si>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</si>
  <si>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</si>
  <si>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</si>
  <si>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</si>
  <si>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</si>
  <si>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</si>
  <si>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</si>
  <si>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</si>
  <si>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</si>
  <si>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</si>
  <si>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</si>
  <si>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</si>
  <si>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</si>
  <si>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</si>
  <si>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</si>
  <si>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</si>
  <si>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</si>
  <si>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</si>
  <si>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</si>
  <si>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</si>
  <si>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</si>
  <si>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</si>
  <si>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</si>
  <si>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</si>
  <si>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</si>
  <si>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</si>
  <si>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</si>
  <si>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</si>
  <si>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</si>
  <si>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</si>
  <si>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</si>
  <si>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</si>
  <si>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</si>
  <si>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</si>
  <si>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</si>
  <si>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</si>
  <si>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</si>
  <si>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</si>
  <si>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</si>
  <si>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</si>
  <si>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</si>
  <si>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</si>
  <si>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</si>
  <si>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</si>
  <si>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</si>
  <si>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</si>
  <si>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</si>
  <si>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</si>
  <si>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</si>
  <si>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</si>
  <si>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</si>
  <si>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</si>
  <si>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</si>
  <si>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</si>
  <si>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</si>
  <si>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</si>
  <si>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</si>
  <si>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</si>
  <si>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</si>
  <si>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</si>
  <si>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</si>
  <si>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</si>
  <si>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</si>
  <si>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</si>
  <si>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</si>
  <si>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</si>
  <si>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</si>
  <si>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</si>
  <si>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</si>
  <si>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</si>
  <si>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</si>
  <si>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</si>
  <si>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</si>
  <si>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</si>
  <si>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</si>
  <si>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</si>
  <si>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</si>
  <si>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</si>
  <si>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</si>
  <si>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</si>
  <si>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</si>
  <si>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</si>
  <si>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</si>
  <si>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</si>
  <si>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</si>
  <si>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</si>
  <si>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</si>
  <si>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</si>
  <si>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</si>
  <si>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</si>
  <si>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</si>
  <si>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</si>
  <si>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</si>
  <si>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</si>
  <si>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</si>
  <si>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</si>
  <si>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</si>
  <si>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</si>
  <si>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</si>
  <si>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</si>
  <si>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</si>
  <si>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</si>
  <si>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</si>
  <si>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</si>
  <si>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</si>
  <si>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</si>
  <si>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</si>
  <si>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</si>
  <si>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</si>
  <si>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</si>
  <si>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</si>
  <si>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</si>
  <si>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</si>
  <si>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</si>
  <si>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</si>
  <si>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</si>
  <si>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</si>
  <si>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</si>
  <si>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</si>
  <si>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</si>
  <si>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</si>
  <si>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</si>
  <si>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</si>
  <si>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</si>
  <si>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</si>
  <si>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</si>
  <si>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</si>
  <si>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</si>
  <si>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</si>
  <si>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</si>
  <si>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</si>
  <si>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</si>
  <si>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</si>
  <si>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</si>
  <si>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</si>
  <si>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</si>
  <si>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</si>
  <si>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</si>
  <si>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</si>
  <si>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</si>
  <si>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</si>
  <si>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</si>
  <si>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</si>
  <si>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</si>
  <si>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</si>
  <si>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</si>
  <si>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</si>
  <si>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</si>
  <si>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</si>
  <si>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</si>
  <si>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</si>
  <si>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</si>
  <si>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</si>
  <si>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</si>
  <si>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</si>
  <si>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</si>
  <si>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</si>
  <si>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</si>
  <si>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</si>
  <si>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</si>
  <si>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</si>
  <si>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</si>
  <si>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</si>
  <si>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</si>
  <si>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</si>
  <si>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</si>
  <si>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</si>
  <si>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</si>
  <si>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</si>
  <si>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</si>
  <si>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</si>
  <si>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</si>
  <si>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</si>
  <si>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</si>
  <si>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</si>
  <si>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</si>
  <si>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</si>
  <si>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</si>
  <si>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</si>
  <si>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</si>
  <si>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</si>
  <si>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</si>
  <si>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</si>
  <si>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</si>
  <si>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</si>
  <si>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</si>
  <si>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</si>
  <si>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</si>
  <si>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</si>
  <si>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</si>
  <si>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</si>
  <si>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</si>
  <si>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</si>
  <si>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</si>
  <si>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</si>
  <si>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</si>
  <si>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</si>
  <si>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</si>
  <si>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</si>
  <si>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</si>
  <si>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</si>
  <si>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</si>
  <si>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</si>
  <si>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</si>
  <si>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</si>
  <si>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</si>
  <si>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</si>
  <si>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</si>
  <si>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</si>
  <si>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</si>
  <si>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</si>
  <si>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</si>
  <si>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</si>
  <si>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</si>
  <si>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</si>
  <si>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</si>
  <si>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</si>
  <si>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</si>
  <si>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</si>
  <si>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</si>
  <si>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</si>
  <si>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</si>
  <si>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</si>
  <si>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</si>
  <si>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</si>
  <si>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</si>
  <si>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</si>
  <si>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</si>
  <si>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</si>
  <si>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</si>
  <si>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</si>
  <si>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</si>
  <si>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</si>
  <si>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</si>
  <si>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</si>
  <si>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</si>
  <si>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</si>
  <si>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</si>
  <si>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</si>
  <si>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</si>
  <si>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</si>
  <si>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</si>
  <si>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</si>
  <si>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</si>
  <si>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</si>
  <si>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</si>
  <si>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</si>
  <si>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</si>
  <si>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</si>
  <si>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</si>
  <si>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</si>
  <si>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</si>
  <si>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</si>
  <si>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</si>
  <si>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</si>
  <si>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</si>
  <si>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</si>
  <si>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</si>
  <si>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</si>
  <si>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</si>
  <si>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</si>
  <si>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</si>
  <si>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</si>
  <si>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</si>
  <si>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</si>
  <si>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</si>
  <si>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</si>
  <si>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</si>
  <si>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</si>
  <si>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</si>
  <si>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</si>
  <si>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</si>
  <si>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</si>
  <si>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</si>
  <si>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</si>
  <si>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</si>
  <si>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</si>
  <si>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</si>
  <si>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</si>
  <si>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</si>
  <si>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</si>
  <si>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</si>
  <si>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</si>
  <si>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</si>
  <si>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</si>
  <si>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</si>
  <si>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</si>
  <si>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</si>
  <si>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</si>
  <si>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</si>
  <si>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</si>
  <si>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</si>
  <si>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</si>
  <si>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</si>
  <si>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</si>
  <si>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</si>
  <si>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</si>
  <si>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</si>
  <si>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</si>
  <si>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</si>
  <si>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</si>
  <si>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</si>
  <si>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</si>
  <si>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</si>
  <si>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</si>
  <si>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</si>
  <si>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</si>
  <si>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</si>
  <si>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</si>
  <si>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</si>
  <si>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</si>
  <si>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</si>
  <si>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</si>
  <si>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</si>
  <si>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</si>
  <si>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</si>
  <si>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</si>
  <si>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</si>
  <si>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</si>
  <si>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</si>
  <si>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</si>
  <si>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</si>
  <si>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</si>
  <si>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</si>
  <si>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</si>
  <si>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</si>
  <si>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</si>
  <si>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</si>
  <si>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</si>
  <si>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</si>
  <si>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</si>
  <si>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</si>
  <si>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</si>
  <si>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</si>
  <si>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</si>
  <si>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</si>
  <si>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</si>
  <si>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</si>
  <si>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</si>
  <si>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</si>
  <si>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</si>
  <si>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</si>
  <si>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</si>
  <si>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</si>
  <si>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</si>
  <si>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</si>
  <si>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</si>
  <si>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</si>
  <si>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</si>
  <si>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</si>
  <si>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</si>
  <si>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</si>
  <si>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</si>
  <si>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</si>
  <si>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</si>
  <si>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</si>
  <si>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</si>
  <si>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</si>
  <si>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</si>
  <si>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</si>
  <si>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</si>
  <si>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</si>
  <si>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</si>
  <si>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</si>
  <si>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</si>
  <si>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</si>
  <si>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</si>
  <si>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</si>
  <si>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</si>
  <si>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</si>
  <si>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</si>
  <si>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</si>
  <si>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</si>
  <si>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</si>
  <si>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</si>
  <si>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</si>
  <si>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</si>
  <si>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</si>
  <si>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</si>
  <si>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</si>
  <si>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</si>
  <si>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</si>
  <si>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</si>
  <si>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</si>
  <si>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</si>
  <si>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</si>
  <si>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</si>
  <si>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</si>
  <si>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</si>
  <si>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</si>
  <si>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</si>
  <si>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</si>
  <si>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</si>
  <si>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</si>
  <si>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</si>
  <si>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</si>
  <si>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</si>
  <si>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</si>
  <si>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</si>
  <si>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</si>
  <si>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</si>
  <si>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</si>
  <si>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</si>
  <si>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</si>
  <si>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</si>
  <si>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</si>
  <si>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</si>
  <si>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</si>
  <si>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</si>
  <si>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</si>
  <si>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</si>
  <si>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</si>
  <si>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</si>
  <si>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</si>
  <si>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</si>
  <si>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</si>
  <si>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</si>
  <si>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</si>
  <si>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</si>
  <si>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</si>
  <si>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</si>
  <si>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</si>
  <si>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</si>
  <si>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</si>
  <si>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</si>
  <si>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</si>
  <si>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</si>
  <si>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</si>
  <si>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</si>
  <si>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</si>
  <si>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</si>
  <si>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</si>
  <si>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</si>
  <si>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</si>
  <si>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</si>
  <si>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</si>
  <si>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</si>
  <si>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</si>
  <si>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</si>
  <si>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</si>
  <si>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</si>
  <si>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</si>
  <si>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</si>
  <si>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</si>
  <si>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</si>
  <si>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</si>
  <si>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</si>
  <si>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</si>
  <si>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</si>
  <si>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</si>
  <si>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</si>
  <si>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</si>
  <si>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</si>
  <si>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</si>
  <si>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</si>
  <si>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</si>
  <si>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</si>
  <si>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</si>
  <si>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</si>
  <si>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</si>
  <si>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</si>
  <si>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</si>
  <si>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</si>
  <si>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</si>
  <si>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</si>
  <si>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</si>
  <si>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</si>
  <si>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</si>
  <si>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</si>
  <si>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</si>
  <si>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</si>
  <si>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</si>
  <si>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</si>
  <si>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</si>
  <si>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</si>
  <si>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</si>
  <si>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</si>
  <si>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</si>
  <si>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</si>
  <si>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</si>
  <si>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</si>
  <si>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</si>
  <si>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</si>
  <si>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</si>
  <si>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</si>
  <si>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</si>
  <si>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</si>
  <si>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</si>
  <si>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</si>
  <si>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30 min</t>
  </si>
  <si>
    <t>PCM-20251211-00003174</t>
  </si>
  <si>
    <t>ETA 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</si>
  <si>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</si>
  <si>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</si>
  <si>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</si>
  <si>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</si>
  <si>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</si>
  <si>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</si>
  <si>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</si>
  <si>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</si>
  <si>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</si>
  <si>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</si>
  <si>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</si>
  <si>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</si>
  <si>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</si>
  <si>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</si>
  <si>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</si>
  <si>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ETA 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</si>
</sst>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2" totalsRowShown="0" headerRowDxfId="13" tableBorderDxfId="12">
  <autoFilter ref="A1:L3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339.93988541666477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46002.888311342591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46002.888311342591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46002.888311342591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46002.888311342591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46002.888311342591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46002.888311342591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46002.888311342591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46002.888311342591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46002.888311342591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46002.888311342591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46002.888311342591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46002.888311342591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46002.888311342591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46002.888311342591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46002.888311342591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46002.888311342591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46002.888311342591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46002.888311342591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46002.888311342591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46002.888311342591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46002.888311342591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46002.888311342591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46002.888311342591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46002.888311342591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46002.888311342591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46002.888311342591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46002.888311342591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46002.888311342591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46002.888311342591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46002.888311342591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46002.888311342591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46002.888311342591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46002.888311342591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46002.888311342591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46002.888311342591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46002.888311342591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46002.888311342591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46002.888311342591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46002.888311342591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46002.888311342591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46002.888311342591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46002.888311342591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46002.888311342591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46002.888311342591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46002.888311342591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46002.888311342591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46002.888311342591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46002.888311342591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46002.888311342591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46002.888311342591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46002.888311342591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46002.888311342591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46002.888311342591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46002.888311342591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46002.888311342591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46002.888311342591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46002.888311342591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46002.888311342591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46002.888311342591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46002.888311342591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46002.888311342591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46002.888311342591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46002.888311342591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46002.888311342591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46002.888311342591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46002.888311342591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46002.888311342591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46002.888311342591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46002.888311342591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46002.888311342591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46002.888311342591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46002.888311342591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46002.888311342591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46002.888311342591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46002.888311342591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46002.888311342591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46002.888311342591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46002.888311342591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46002.888311342591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46002.888311342591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46002.888311342591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46002.888311342591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46002.888311342591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46002.888311342591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46002.888311342591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46002.888311342591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46002.888311342591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46002.888311342591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46002.888311342591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46002.888311342591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46002.888311342591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46002.888311342591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46002.888311342591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46002.888311342591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46002.888311342591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46002.888311342591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46002.888311342591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46002.888311342591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46002.888311342591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46002.888311342591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46002.888311342591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46002.888311342591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46002.888311342591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46002.888311342591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46002.888311342591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46002.888311342591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46002.888311342591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46002.888311342591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46002.888311342591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46002.888311342591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46002.888311342591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46002.888311342591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46002.888311342591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46002.888311342591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46002.888311342591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46002.888311342591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46002.888311342591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46002.888311342591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46002.888311342591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46002.888311342591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46002.888311342591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46002.888311342591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46002.888311342591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46002.888311342591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46002.888311342591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46002.888311342591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46002.888311342591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46002.888311342591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46002.888311342591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46002.888311342591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46002.888311342591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46002.888311342591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46002.888311342591</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177.88847337962943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18.500892361109436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5.5329293981485534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2.0564016203716164</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46002.888311342591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46002.888311342591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46002.888311342591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46002.888311342591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46002.888311342591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46002.888311342591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46002.888311342591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46002.888311342591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46002.888311342591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46002.888311342591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46002.888311342591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46002.888311342591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46002.888311342591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46002.888311342591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46002.888311342591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46002.888311342591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46002.888311342591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46002.888311342591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46002.888311342591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46002.888311342591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46002.888311342591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46002.888311342591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46002.888311342591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46002.888311342591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46002.888311342591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46002.888311342591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46002.888311342591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46002.888311342591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46002.888311342591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46002.888311342591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46002.888311342591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46002.888311342591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46002.888311342591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46002.888311342591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46002.888311342591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46002.888311342591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46002.888311342591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46002.888311342591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46002.888311342591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46002.888311342591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46002.888311342591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46002.888311342591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46002.888311342591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46002.888311342591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46002.888311342591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46002.888311342591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46002.888311342591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46002.888311342591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46002.888311342591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46002.888311342591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46002.888311342591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46002.888311342591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46002.888311342591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46002.888311342591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46002.888311342591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46002.888311342591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46002.888311342591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46002.888311342591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46002.888311342591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46002.888311342591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46002.888311342591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46002.888311342591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46002.888311342591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46002.888311342591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46002.888311342591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46002.888311342591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46002.888311342591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46002.888311342591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46002.888311342591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46002.888311342591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46002.888311342591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46002.888311342591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46002.888311342591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46002.888311342591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46002.888311342591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46002.888311342591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46002.888311342591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46002.888311342591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46002.888311342591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46002.888311342591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46002.888311342591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46002.888311342591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46002.888311342591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46002.888311342591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46002.888311342591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46002.888311342591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46002.888311342591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46002.888311342591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46002.888311342591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46002.888311342591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46002.888311342591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46002.888311342591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46002.888311342591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46002.888311342591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46002.888311342591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46002.888311342591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46002.888311342591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46002.888311342591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46002.888311342591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46002.888311342591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46002.888311342591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46002.888311342591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46002.888311342591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46002.888311342591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46002.888311342591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46002.888311342591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46002.888311342591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46002.888311342591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46002.888311342591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46002.888311342591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46002.888311342591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46002.888311342591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46002.888311342591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46002.888311342591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46002.888311342591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46002.888311342591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46002.888311342591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46002.888311342591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46002.888311342591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46002.888311342591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46002.888311342591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46002.888311342591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46002.888311342591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46002.888311342591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46002.888311342591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46002.888311342591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46002.888311342591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46002.888311342591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46002.888311342591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46002.888311342591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46002.888311342591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46002.888311342591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46002.888311342591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46002.888311342591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46002.888311342591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46002.888311342591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46002.888311342591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46002.888311342591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46002.888311342591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46002.888311342591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46002.888311342591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46002.888311342591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46002.888311342591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46002.888311342591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46002.888311342591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46002.888311342591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46002.888311342591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46002.888311342591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46002.888311342591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46002.888311342591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46002.888311342591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46002.888311342591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46002.888311342591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46002.888311342591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46002.888311342591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46002.888311342591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46002.888311342591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46002.888311342591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46002.888311342591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46002.888311342591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46002.888311342591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46002.888311342591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46002.888311342591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46002.888311342591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46002.888311342591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46002.888311342591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46002.888311342591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46002.888311342591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46002.888311342591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46002.888311342591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46002.888311342591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46002.888311342591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46002.888311342591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46002.888311342591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46002.888311342591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46002.888311342591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46002.888311342591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46002.888311342591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46002.888311342591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46002.888311342591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46002.888311342591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46002.888311342591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46002.888311342591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46002.888311342591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46002.888311342591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46002.888311342591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46002.888311342591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46002.888311342591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46002.888311342591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46002.888311342591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46002.888311342591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46002.888311342591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46002.888311342591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46002.888311342591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46002.888311342591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46002.888311342591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46002.888311342591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46002.888311342591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46002.888311342591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46002.888311342591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46002.888311342591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46002.888311342591</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46002.888311342591</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46002.888311342591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46002.888311342591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46002.888311342591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46002.888311342591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46002.888311342591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46002.888311342591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46002.888311342591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46002.888311342591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46002.888311342591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46002.888311342591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46002.888311342591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46002.888311342591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46002.888311342591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46002.888311342591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46002.888311342591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46002.888311342591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46002.888311342591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46002.888311342591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46002.888311342591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46002.888311342591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46002.888311342591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46002.888311342591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46002.888311342591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46002.888311342591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46002.888311342591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46002.888311342591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46002.888311342591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46002.888311342591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46002.888311342591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46002.888311342591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46002.888311342591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46002.888311342591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46002.888311342591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46002.888311342591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46002.888311342591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46002.888311342591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46002.888311342591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46002.888311342591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46002.888311342591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46002.888311342591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46002.888311342591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46002.888311342591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46002.888311342591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46002.888311342591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46002.888311342591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46002.888311342591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46002.888311342591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46002.888311342591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46002.888311342591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46002.888311342591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46002.888311342591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46002.888311342591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46002.888311342591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46002.888311342591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46002.888311342591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46002.888311342591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46002.888311342591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46002.888311342591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46002.888311342591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46002.888311342591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46002.888311342591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46002.888311342591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46002.888311342591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46002.888311342591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46002.888311342591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46002.888311342591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46002.888311342591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46002.888311342591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46002.888311342591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46002.888311342591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46002.888311342591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46002.888311342591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46002.888311342591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46002.888311342591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46002.888311342591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46002.888311342591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46002.888311342591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46002.888311342591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46002.888311342591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46002.888311342591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46002.888311342591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46002.888311342591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46002.888311342591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46002.888311342591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46002.888311342591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46002.888311342591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46002.888311342591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46002.888311342591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46002.888311342591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46002.888311342591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46002.888311342591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46002.888311342591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46002.888311342591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46002.888311342591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46002.888311342591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46002.888311342591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46002.888311342591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46002.888311342591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46002.888311342591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46002.888311342591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46002.888311342591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46002.888311342591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46002.888311342591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46002.888311342591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46002.888311342591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46002.888311342591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46002.888311342591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46002.888311342591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46002.888311342591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46002.888311342591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46002.888311342591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46002.888311342591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46002.888311342591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46002.888311342591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46002.888311342591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46002.888311342591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46002.888311342591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46002.888311342591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46002.888311342591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46002.888311342591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46002.888311342591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46002.888311342591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46002.888311342591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46002.888311342591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46002.888311342591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46002.888311342591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46002.888311342591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46002.888311342591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46002.888311342591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46002.888311342591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46002.888311342591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46002.888311342591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46002.888311342591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46002.888311342591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46002.888311342591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46002.888311342591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46002.888311342591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46002.888311342591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46002.888311342591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46002.888311342591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46002.888311342591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46002.888311342591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46002.888311342591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46002.888311342591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46002.888311342591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46002.888311342591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46002.888311342591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46002.888311342591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46002.888311342591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46002.888311342591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46002.888311342591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46002.888311342591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46002.888311342591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46002.888311342591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46002.888311342591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46002.888311342591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46002.888311342591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46002.888311342591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46002.888311342591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46002.888311342591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46002.888311342591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46002.888311342591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46002.888311342591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46002.888311342591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46002.888311342591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46002.888311342591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46002.888311342591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46002.888311342591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46002.888311342591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46002.888311342591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46002.888311342591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46002.888311342591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46002.888311342591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46002.888311342591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46002.888311342591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46002.888311342591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46002.888311342591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46002.888311342591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46002.888311342591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46002.888311342591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46002.888311342591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46002.888311342591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46002.888311342591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46002.888311342591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46002.888311342591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46002.888311342591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46002.888311342591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46002.888311342591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46002.888311342591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46002.888311342591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46002.888311342591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46002.888311342591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46002.888311342591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46002.888311342591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46002.888311342591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46002.888311342591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46002.888311342591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46002.888311342591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46002.888311342591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46002.888311342591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46002.888311342591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46002.888311342591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46002.888311342591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46002.888311342591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46002.888311342591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46002.888311342591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46002.888311342591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46002.888311342591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46002.888311342591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46002.888311342591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46002.888311342591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46002.888311342591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46002.888311342591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46002.888311342591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46002.888311342591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46002.888311342591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46002.888311342591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46002.888311342591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46002.888311342591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46002.888311342591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46002.888311342591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46002.888311342591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46002.888311342591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46002.888311342591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46002.888311342591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46002.888311342591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46002.888311342591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46002.888311342591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46002.888311342591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46002.888311342591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46002.888311342591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46002.888311342591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46002.888311342591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46002.888311342591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46002.888311342591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46002.888311342591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46002.888311342591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46002.888311342591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46002.888311342591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46002.888311342591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46002.888311342591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46002.888311342591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46002.888311342591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46002.888311342591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46002.888311342591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46002.888311342591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46002.888311342591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46002.888311342591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46002.888311342591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46002.888311342591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46002.888311342591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46002.888311342591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46002.888311342591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46002.888311342591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46002.888311342591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46002.888311342591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46002.888311342591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46002.888311342591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46002.888311342591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46002.888311342591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46002.888311342591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46002.888311342591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46002.888311342591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46002.888311342591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46002.888311342591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46002.888311342591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46002.888311342591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46002.888311342591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46002.888311342591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46002.888311342591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46002.888311342591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46002.888311342591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46002.888311342591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46002.888311342591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46002.888311342591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46002.888311342591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46002.888311342591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46002.888311342591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46002.888311342591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46002.888311342591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46002.888311342591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46002.888311342591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46002.888311342591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46002.888311342591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46002.888311342591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46002.888311342591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46002.888311342591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46002.888311342591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46002.888311342591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46002.888311342591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46002.888311342591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46002.888311342591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46002.888311342591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46002.888311342591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46002.888311342591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46002.888311342591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46002.888311342591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46002.888311342591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46002.888311342591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46002.888311342591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46002.888311342591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46002.888311342591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46002.888311342591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46002.888311342591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46002.888311342591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46002.888311342591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46002.888311342591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46002.888311342591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46002.888311342591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46002.888311342591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46002.888311342591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46002.888311342591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46002.888311342591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46002.888311342591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46002.888311342591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46002.888311342591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46002.888311342591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46002.888311342591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46002.888311342591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46002.888311342591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46002.888311342591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46002.888311342591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46002.888311342591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46002.888311342591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46002.888311342591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46002.888311342591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46002.888311342591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46002.888311342591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46002.888311342591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46002.888311342591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46002.888311342591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46002.888311342591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46002.888311342591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46002.888311342591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46002.888311342591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46002.888311342591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46002.888311342591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46002.888311342591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46002.888311342591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46002.888311342591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46002.888311342591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46002.888311342591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46002.888311342591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46002.888311342591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46002.888311342591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46002.888311342591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46002.888311342591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46002.888311342591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46002.888311342591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46002.888311342591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46002.888311342591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46002.888311342591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46002.888311342591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46002.888311342591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46002.888311342591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46002.888311342591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46002.888311342591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46002.888311342591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46002.888311342591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46002.888311342591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46002.888311342591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46002.888311342591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46002.888311342591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46002.888311342591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46002.888311342591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46002.888311342591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46002.888311342591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46002.888311342591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46002.888311342591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46002.888311342591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46002.888311342591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46002.888311342591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46002.888311342591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46002.888311342591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46002.888311342591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46002.888311342591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46002.888311342591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46002.888311342591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46002.888311342591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46002.888311342591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46002.888311342591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46002.888311342591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46002.888311342591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46002.888311342591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46002.888311342591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46002.888311342591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46002.888311342591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46002.888311342591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46002.888311342591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46002.888311342591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46002.888311342591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46002.888311342591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46002.888311342591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46002.888311342591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46002.888311342591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46002.888311342591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46002.888311342591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46002.888311342591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46002.888311342591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46002.888311342591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46002.888311342591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46002.888311342591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46002.888311342591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46002.888311342591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46002.888311342591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46002.888311342591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46002.888311342591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46002.888311342591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46002.888311342591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46002.888311342591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46002.888311342591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46002.888311342591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46002.888311342591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46002.888311342591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46002.888311342591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46002.888311342591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46002.888311342591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46002.888311342591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46002.888311342591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46002.888311342591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46002.888311342591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46002.888311342591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46002.888311342591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46002.888311342591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46002.888311342591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46002.888311342591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46002.888311342591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46002.888311342591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46002.888311342591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46002.888311342591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46002.888311342591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46002.888311342591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46002.888311342591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46002.888311342591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46002.888311342591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46002.888311342591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46002.888311342591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46002.888311342591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46002.888311342591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46002.888311342591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46002.888311342591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46002.888311342591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46002.888311342591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46002.888311342591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46002.888311342591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46002.888311342591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46002.888311342591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46002.888311342591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46002.888311342591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46002.888311342591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46002.888311342591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46002.888311342591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46002.888311342591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46002.888311342591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46002.888311342591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46002.888311342591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46002.888311342591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46002.888311342591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46002.888311342591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46002.888311342591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46002.888311342591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46002.888311342591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46002.888311342591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46002.888311342591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46002.888311342591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46002.888311342591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46002.888311342591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46002.888311342591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46002.888311342591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46002.888311342591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46002.888311342591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46002.888311342591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46002.888311342591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46002.888311342591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46002.888311342591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46002.888311342591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46002.888311342591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46002.888311342591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46002.888311342591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46002.888311342591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46002.888311342591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46002.888311342591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46002.888311342591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46002.888311342591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46002.888311342591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46002.888311342591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46002.888311342591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46002.888311342591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46002.888311342591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46002.888311342591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46002.888311342591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46002.888311342591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46002.888311342591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46002.888311342591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46002.888311342591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46002.888311342591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46002.888311342591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46002.888311342591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46002.888311342591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46002.888311342591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46002.888311342591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46002.888311342591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46002.888311342591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46002.888311342591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46002.888311342591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46002.888311342591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46002.888311342591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46002.888311342591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46002.888311342591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46002.888311342591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46002.888311342591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46002.888311342591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46002.888311342591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46002.888311342591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46002.888311342591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46002.888311342591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46002.888311342591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46002.888311342591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46002.888311342591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46002.888311342591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46002.888311342591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46002.888311342591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46002.888311342591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46002.888311342591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46002.888311342591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46002.888311342591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46002.888311342591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46002.888311342591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46002.888311342591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46002.888311342591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46002.888311342591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46002.888311342591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46002.888311342591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46002.888311342591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46002.888311342591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46002.888311342591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46002.888311342591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46002.888311342591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46002.888311342591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46002.888311342591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46002.888311342591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46002.888311342591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46002.888311342591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46002.888311342591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46002.888311342591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46002.888311342591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46002.888311342591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46002.888311342591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46002.888311342591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46002.888311342591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46002.888311342591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46002.888311342591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46002.888311342591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46002.888311342591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46002.888311342591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46002.888311342591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46002.888311342591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46002.888311342591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46002.888311342591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46002.888311342591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46002.888311342591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46002.888311342591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46002.888311342591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46002.888311342591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46002.888311342591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46002.888311342591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46002.888311342591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46002.888311342591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46002.888311342591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46002.888311342591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46002.888311342591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46002.888311342591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46002.888311342591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46002.888311342591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46002.888311342591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46002.888311342591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46002.888311342591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46002.888311342591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46002.888311342591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46002.888311342591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46002.888311342591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46002.888311342591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46002.888311342591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46002.888311342591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46002.888311342591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46002.888311342591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46002.888311342591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46002.888311342591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46002.888311342591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46002.888311342591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46002.888311342591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46002.888311342591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46002.888311342591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46002.888311342591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46002.888311342591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46002.888311342591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46002.888311342591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46002.888311342591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46002.888311342591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46002.888311342591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46002.888311342591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46002.888311342591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46002.888311342591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46002.888311342591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46002.888311342591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46002.888311342591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46002.888311342591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46002.888311342591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46002.888311342591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46002.888311342591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46002.888311342591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46002.888311342591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46002.888311342591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46002.888311342591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46002.888311342591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46002.888311342591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46002.888311342591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46002.888311342591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46002.888311342591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46002.888311342591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46002.888311342591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46002.888311342591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46002.888311342591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46002.888311342591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46002.888311342591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46002.888311342591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46002.888311342591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46002.888311342591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46002.888311342591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46002.888311342591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46002.888311342591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46002.888311342591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46002.888311342591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46002.888311342591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46002.888311342591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46002.888311342591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46002.888311342591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46002.888311342591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46002.888311342591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46002.888311342591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46002.888311342591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46002.888311342591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46002.888311342591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46002.888311342591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46002.888311342591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46002.888311342591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46002.888311342591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46002.888311342591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46002.888311342591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46002.888311342591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46002.888311342591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46002.888311342591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46002.888311342591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46002.888311342591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46002.888311342591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46002.888311342591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46002.888311342591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46002.888311342591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46002.888311342591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46002.888311342591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46002.888311342591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46002.888311342591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46002.888311342591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46002.888311342591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46002.888311342591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46002.888311342591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46002.888311342591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46002.888311342591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46002.888311342591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46002.888311342591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46002.888311342591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46002.888311342591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46002.888311342591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46002.888311342591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46002.888311342591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46002.888311342591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46002.888311342591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46002.888311342591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46002.888311342591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46002.888311342591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46002.888311342591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46002.888311342591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46002.888311342591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46002.888311342591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46002.888311342591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46002.888311342591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46002.888311342591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46002.888311342591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46002.888311342591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46002.888311342591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46002.888311342591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46002.888311342591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46002.888311342591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46002.888311342591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46002.888311342591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46002.888311342591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46002.888311342591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46002.888311342591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46002.888311342591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46002.888311342591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46002.888311342591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46002.888311342591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46002.888311342591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46002.888311342591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46002.888311342591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46002.888311342591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46002.888311342591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46002.888311342591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46002.888311342591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46002.888311342591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46002.888311342591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46002.888311342591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46002.888311342591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46002.888311342591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46002.888311342591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46002.888311342591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46002.888311342591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46002.888311342591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46002.888311342591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46002.888311342591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46002.888311342591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46002.888311342591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46002.888311342591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46002.888311342591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46002.888311342591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46002.888311342591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46002.888311342591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46002.888311342591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46002.888311342591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46002.888311342591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46002.888311342591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46002.888311342591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46002.888311342591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46002.888311342591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46002.888311342591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46002.888311342591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46002.888311342591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46002.888311342591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46002.888311342591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46002.888311342591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46002.888311342591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46002.888311342591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46002.888311342591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46002.888311342591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46002.888311342591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46002.888311342591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46002.888311342591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46002.888311342591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46002.888311342591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46002.888311342591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46002.888311342591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46002.888311342591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46002.888311342591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46002.888311342591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46002.888311342591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46002.888311342591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46002.888311342591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46002.888311342591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46002.888311342591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46002.888311342591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46002.888311342591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46002.888311342591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46002.888311342591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46002.888311342591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46002.888311342591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46002.888311342591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46002.888311342591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46002.888311342591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46002.888311342591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46002.888311342591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46002.888311342591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46002.888311342591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46002.888311342591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46002.888311342591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46002.888311342591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46002.888311342591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46002.888311342591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46002.888311342591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46002.888311342591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46002.888311342591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46002.888311342591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46002.888311342591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46002.888311342591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46002.888311342591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46002.888311342591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46002.888311342591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46002.888311342591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46002.888311342591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46002.888311342591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46002.888311342591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46002.888311342591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46002.888311342591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46002.888311342591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46002.888311342591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46002.888311342591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46002.888311342591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46002.888311342591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46002.888311342591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46002.888311342591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46002.888311342591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46002.888311342591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46002.888311342591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46002.888311342591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46002.888311342591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46002.888311342591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46002.888311342591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46002.888311342591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46002.888311342591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46002.888311342591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46002.888311342591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46002.888311342591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46002.888311342591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46002.888311342591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46002.888311342591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46002.888311342591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46002.888311342591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46002.888311342591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46002.888311342591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46002.888311342591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46002.888311342591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46002.888311342591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46002.888311342591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46002.888311342591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46002.888311342591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46002.888311342591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46002.888311342591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46002.888311342591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46002.888311342591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46002.888311342591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46002.888311342591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46002.888311342591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46002.888311342591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46002.888311342591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46002.888311342591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46002.888311342591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46002.888311342591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46002.888311342591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46002.888311342591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46002.888311342591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46002.888311342591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46002.888311342591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46002.888311342591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46002.888311342591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46002.888311342591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46002.888311342591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46002.888311342591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46002.888311342591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46002.888311342591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46002.888311342591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46002.888311342591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46002.888311342591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46002.888311342591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46002.888311342591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46002.888311342591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46002.888311342591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46002.888311342591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46002.888311342591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46002.888311342591</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299.4075937499947</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4.0941678240706096</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46002.888311342591</v>
      </c>
      <c r="H4" s="91">
        <v>46002.806516203702</v>
      </c>
      <c r="I4" s="106" t="str">
        <f>IFERROR(VLOOKUP(D4,DB!A:F,6,0),"")</f>
        <v>SCECO</v>
      </c>
      <c r="J4" s="106" t="str">
        <f>IFERROR(VLOOKUP(D4,DB!A:G,7,0),"")</f>
        <v>Vandalized+Dead</v>
      </c>
      <c r="K4" s="93" t="s">
        <v>39126</v>
      </c>
      <c r="L4" s="87" t="str">
        <f>IFERROR(VLOOKUP(D4,DB!A:I,9,0),"")</f>
        <v>Latis</v>
      </c>
    </row>
    <row r="5" spans="1:16" ht="15" customHeight="1">
      <c r="A5" s="106" t="s">
        <v>39127</v>
      </c>
      <c r="B5" s="106" t="str">
        <f>IFERROR(VLOOKUP(D5,DB!A:K,11,0),"")</f>
        <v>R4</v>
      </c>
      <c r="C5" s="89">
        <v>1</v>
      </c>
      <c r="D5" s="87" t="s">
        <v>33072</v>
      </c>
      <c r="E5" s="90" t="s">
        <v>39106</v>
      </c>
      <c r="F5" s="91">
        <v>46002.847731481481</v>
      </c>
      <c r="G5" s="92">
        <f t="shared" ca="1" si="1"/>
        <v>4.0579861110018101E-2</v>
      </c>
      <c r="H5" s="91">
        <v>46002.809317129628</v>
      </c>
      <c r="I5" s="106" t="str">
        <f>IFERROR(VLOOKUP(D5,DB!A:F,6,0),"")</f>
        <v>SCECO</v>
      </c>
      <c r="J5" s="106" t="str">
        <f>IFERROR(VLOOKUP(D5,DB!A:G,7,0),"")</f>
        <v>Vandalized</v>
      </c>
      <c r="K5" s="93" t="s">
        <v>39128</v>
      </c>
      <c r="L5" s="87" t="str">
        <f>IFERROR(VLOOKUP(D5,DB!A:I,9,0),"")</f>
        <v>Latis</v>
      </c>
    </row>
    <row r="6" spans="1:16" ht="15" customHeight="1">
      <c r="A6" s="106" t="s">
        <v>39125</v>
      </c>
      <c r="B6" s="106" t="str">
        <f>IFERROR(VLOOKUP(D6,DB!A:K,11,0),"")</f>
        <v>R4</v>
      </c>
      <c r="C6" s="89">
        <v>1</v>
      </c>
      <c r="D6" s="87" t="s">
        <v>37610</v>
      </c>
      <c r="E6" s="90" t="s">
        <v>39106</v>
      </c>
      <c r="F6" s="91"/>
      <c r="G6" s="92">
        <f t="shared" ca="1" si="1"/>
        <v>46002.888311342591</v>
      </c>
      <c r="H6" s="91">
        <v>46002.834016203706</v>
      </c>
      <c r="I6" s="106" t="str">
        <f>IFERROR(VLOOKUP(D6,DB!A:F,6,0),"")</f>
        <v>SCECO</v>
      </c>
      <c r="J6" s="106" t="str">
        <f>IFERROR(VLOOKUP(D6,DB!A:G,7,0),"")</f>
        <v>Vandalized+Dead</v>
      </c>
      <c r="K6" s="93" t="s">
        <v>39126</v>
      </c>
      <c r="L6" s="87" t="str">
        <f>IFERROR(VLOOKUP(D6,DB!A:I,9,0),"")</f>
        <v>Latis</v>
      </c>
    </row>
    <row r="7" spans="1:16" ht="15" customHeight="1">
      <c r="A7" s="106"/>
      <c r="B7" s="106" t="str">
        <f>IFERROR(VLOOKUP(D7,DB!A:K,11,0),"")</f>
        <v/>
      </c>
      <c r="C7" s="89"/>
      <c r="D7" s="87"/>
      <c r="E7" s="90"/>
      <c r="F7" s="91"/>
      <c r="G7" s="92">
        <f t="shared" ca="1" si="1"/>
        <v>46002.888311342591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46002.888311342591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46002.888311342591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46002.888311342591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46002.888311342591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46002.888311342591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46002.888311342591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46002.888311342591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46002.888311342591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46002.888311342591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46002.888311342591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46002.888311342591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46002.888311342591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46002.888311342591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46002.888311342591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46002.888311342591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46002.888311342591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46002.888311342591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46002.888311342591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46002.888311342591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46002.888311342591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46002.888311342591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46002.888311342591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46002.888311342591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46002.888311342591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46002.888311342591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46002.888311342591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46002.888311342591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46002.888311342591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46002.888311342591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46002.888311342591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46002.888311342591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46002.888311342591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46002.888311342591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46002.888311342591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46002.888311342591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46002.888311342591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46002.888311342591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46002.888311342591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46002.888311342591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46002.888311342591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46002.888311342591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46002.888311342591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46002.888311342591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46002.888311342591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46002.888311342591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46002.888311342591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46002.888311342591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46002.888311342591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46002.888311342591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46002.888311342591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46002.888311342591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46002.888311342591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46002.888311342591</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abSelected="1" workbookViewId="0">
      <selection activeCell="D13" sqref="D13"/>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111.05625115740258</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76.699434027774259</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54.227200231478491</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21.515012731477327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5.7808229166621459</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0.76879745370388264</v>
      </c>
      <c r="H7" s="38">
        <v>46002.086875000001</v>
      </c>
      <c r="I7" s="37" t="str">
        <f>IFERROR(VLOOKUP(D7,[1]DB!A:F,6,0),"")</f>
        <v>SCECO</v>
      </c>
      <c r="J7" s="37" t="str">
        <f>IFERROR(VLOOKUP(D7,[1]DB!A:G,7,0),"")</f>
        <v>Good</v>
      </c>
      <c r="K7" s="99" t="s">
        <v>39141</v>
      </c>
      <c r="L7" s="37" t="str">
        <f>IFERROR(VLOOKUP(D7,[1]DB!A:I,9,0),"")</f>
        <v>Latis</v>
      </c>
      <c r="M7" s="37"/>
    </row>
    <row r="8" spans="1:13">
      <c r="A8" s="151" t="s">
        <v>39142</v>
      </c>
      <c r="B8" s="151" t="str">
        <f>IFERROR(VLOOKUP(D8,[1]DB!A:K,11,0),"")</f>
        <v>R5</v>
      </c>
      <c r="C8" s="151">
        <v>1</v>
      </c>
      <c r="D8" s="37" t="s">
        <v>35993</v>
      </c>
      <c r="E8" s="151" t="s">
        <v>39106</v>
      </c>
      <c r="F8" s="152">
        <v>46002.743275462963</v>
      </c>
      <c r="G8" s="153">
        <f t="shared" ref="G8" ca="1" si="3">IFERROR(NOW()-F8,"")</f>
        <v>0.14503587962826714</v>
      </c>
      <c r="H8" s="152">
        <v>46002.737743055557</v>
      </c>
      <c r="I8" s="151" t="str">
        <f>IFERROR(VLOOKUP(D8,[1]DB!A:F,6,0),"")</f>
        <v>Generator-SG</v>
      </c>
      <c r="J8" s="151" t="str">
        <f>IFERROR(VLOOKUP(D8,[1]DB!A:G,7,0),"")</f>
        <v>Vandalized</v>
      </c>
      <c r="K8" s="151" t="s">
        <v>39143</v>
      </c>
      <c r="L8" s="151" t="str">
        <f>IFERROR(VLOOKUP(D8,[1]DB!A:I,9,0),"")</f>
        <v>Latis</v>
      </c>
      <c r="M8" s="151"/>
    </row>
    <row r="9" spans="1:13">
      <c r="A9" s="151"/>
      <c r="B9" s="151" t="str">
        <f>IFERROR(VLOOKUP(D9,[1]DB!A:K,11,0),"")</f>
        <v/>
      </c>
      <c r="C9" s="151"/>
      <c r="D9" s="151"/>
      <c r="E9" s="151"/>
      <c r="F9" s="152"/>
      <c r="G9" s="153">
        <f t="shared" ref="G9:G66" ca="1" si="4">IFERROR(NOW()-F9,"")</f>
        <v>46002.888311342591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4"/>
        <v>46002.888311342591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4"/>
        <v>46002.888311342591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4"/>
        <v>46002.888311342591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4"/>
        <v>46002.888311342591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4"/>
        <v>46002.888311342591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4"/>
        <v>46002.888311342591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4"/>
        <v>46002.888311342591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4"/>
        <v>46002.888311342591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4"/>
        <v>46002.888311342591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4"/>
        <v>46002.888311342591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4"/>
        <v>46002.888311342591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4"/>
        <v>46002.888311342591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4"/>
        <v>46002.888311342591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4"/>
        <v>46002.888311342591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4"/>
        <v>46002.888311342591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4"/>
        <v>46002.888311342591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4"/>
        <v>46002.888311342591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4"/>
        <v>46002.888311342591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4"/>
        <v>46002.888311342591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4"/>
        <v>46002.888311342591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4"/>
        <v>46002.888311342591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4"/>
        <v>46002.888311342591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4"/>
        <v>46002.888311342591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4"/>
        <v>46002.888311342591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4"/>
        <v>46002.888311342591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4"/>
        <v>46002.888311342591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4"/>
        <v>46002.888311342591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4"/>
        <v>46002.888311342591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4"/>
        <v>46002.888311342591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4"/>
        <v>46002.888311342591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4"/>
        <v>46002.888311342591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4"/>
        <v>46002.888311342591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4"/>
        <v>46002.888311342591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4"/>
        <v>46002.888311342591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4"/>
        <v>46002.888311342591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4"/>
        <v>46002.888311342591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4"/>
        <v>46002.888311342591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4"/>
        <v>46002.888311342591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4"/>
        <v>46002.888311342591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46002.888311342591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46002.888311342591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46002.888311342591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46002.888311342591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46002.888311342591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46002.888311342591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46002.888311342591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46002.888311342591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46002.888311342591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46002.888311342591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46002.888311342591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46002.888311342591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46002.888311342591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46002.888311342591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46002.888311342591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46002.888311342591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46002.888311342591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46002.888311342591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5">IFERROR(NOW()-F67,"")</f>
        <v>46002.888311342591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5"/>
        <v>46002.888311342591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5"/>
        <v>46002.888311342591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5"/>
        <v>46002.888311342591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46002.888311342591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46002.888311342591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46002.888311342591</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39125</v>
      </c>
      <c r="B2" s="114" t="str">
        <f>IFERROR(VLOOKUP(D2,DB!A:K,11,0),"")</f>
        <v>R6</v>
      </c>
      <c r="C2" s="115">
        <v>1</v>
      </c>
      <c r="D2" s="114" t="s">
        <v>39071</v>
      </c>
      <c r="E2" s="136"/>
      <c r="F2" s="116"/>
      <c r="G2" s="72">
        <f t="shared" ref="G2:G50" ca="1" si="0">IFERROR(NOW()-F2,"-")</f>
        <v>46002.888311342591</v>
      </c>
      <c r="H2" s="116">
        <v>46002.833807870367</v>
      </c>
      <c r="I2" s="114" t="str">
        <f>IFERROR(VLOOKUP(D2,DB!A:F,6,0),"")</f>
        <v>Generator-SG</v>
      </c>
      <c r="J2" s="114" t="str">
        <f>IFERROR(VLOOKUP(D2,DB!A:G,7,0),"")</f>
        <v>&lt;No BB&gt;</v>
      </c>
      <c r="K2" s="117" t="s">
        <v>39144</v>
      </c>
      <c r="L2" s="131" t="str">
        <f>IFERROR(VLOOKUP(D2,DB!A:I,9,0),"")</f>
        <v>Latis</v>
      </c>
    </row>
    <row r="3" spans="1:16382" ht="31.5" customHeight="1">
      <c r="A3" s="113"/>
      <c r="B3" s="114" t="str">
        <f>IFERROR(VLOOKUP(D3,DB!A:K,11,0),"")</f>
        <v/>
      </c>
      <c r="C3" s="115"/>
      <c r="D3" s="114"/>
      <c r="E3" s="136"/>
      <c r="F3" s="116"/>
      <c r="G3" s="72">
        <f t="shared" ca="1" si="0"/>
        <v>46002.888311342591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46002.888311342591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46002.888311342591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46002.888311342591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46002.888311342591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46002.888311342591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46002.888311342591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46002.888311342591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46002.888311342591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46002.888311342591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46002.888311342591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46002.888311342591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46002.888311342591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46002.888311342591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46002.888311342591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46002.888311342591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46002.888311342591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46002.888311342591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46002.888311342591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46002.888311342591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46002.888311342591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46002.888311342591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46002.888311342591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46002.888311342591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46002.888311342591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46002.888311342591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46002.888311342591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46002.888311342591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46002.888311342591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46002.888311342591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46002.888311342591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46002.888311342591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46002.888311342591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46002.888311342591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46002.888311342591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46002.888311342591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46002.888311342591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46002.888311342591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46002.888311342591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46002.888311342591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46002.888311342591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46002.888311342591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46002.888311342591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46002.888311342591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46002.888311342591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46002.888311342591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46002.888311342591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46002.888311342591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ref="G51:G114" ca="1" si="1">IFERROR(NOW()-F51,"-")</f>
        <v>46002.888311342591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46002.888311342591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46002.888311342591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46002.888311342591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46002.888311342591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46002.888311342591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46002.888311342591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46002.888311342591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46002.888311342591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46002.888311342591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46002.888311342591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46002.888311342591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46002.888311342591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46002.888311342591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46002.888311342591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46002.888311342591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46002.888311342591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46002.888311342591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46002.888311342591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46002.888311342591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46002.888311342591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46002.888311342591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46002.888311342591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46002.888311342591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46002.888311342591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46002.888311342591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46002.888311342591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46002.888311342591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46002.888311342591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46002.888311342591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46002.888311342591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46002.888311342591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46002.888311342591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46002.888311342591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46002.888311342591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46002.888311342591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46002.888311342591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46002.888311342591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46002.888311342591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46002.888311342591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46002.888311342591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46002.888311342591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46002.888311342591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46002.888311342591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46002.888311342591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46002.888311342591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46002.888311342591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46002.888311342591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46002.888311342591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46002.888311342591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46002.888311342591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46002.888311342591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46002.888311342591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46002.888311342591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46002.888311342591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46002.888311342591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46002.888311342591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46002.888311342591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46002.888311342591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46002.888311342591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46002.888311342591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46002.888311342591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46002.888311342591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46002.888311342591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ref="G115:G178" ca="1" si="2">IFERROR(NOW()-F115,"-")</f>
        <v>46002.888311342591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46002.888311342591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46002.888311342591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46002.888311342591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46002.888311342591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46002.888311342591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46002.888311342591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46002.888311342591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46002.888311342591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46002.888311342591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46002.888311342591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46002.888311342591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46002.888311342591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46002.888311342591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46002.888311342591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46002.888311342591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46002.888311342591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46002.888311342591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46002.888311342591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46002.888311342591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46002.888311342591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46002.888311342591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46002.888311342591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46002.888311342591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46002.888311342591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46002.888311342591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46002.888311342591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46002.888311342591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46002.888311342591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46002.888311342591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46002.888311342591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46002.888311342591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46002.888311342591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46002.888311342591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46002.888311342591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46002.888311342591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46002.888311342591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46002.888311342591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46002.888311342591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46002.888311342591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46002.888311342591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46002.888311342591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46002.888311342591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46002.888311342591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46002.888311342591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46002.888311342591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46002.888311342591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46002.888311342591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46002.888311342591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46002.888311342591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46002.888311342591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46002.888311342591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46002.888311342591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46002.888311342591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46002.888311342591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46002.888311342591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46002.888311342591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46002.888311342591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46002.888311342591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46002.888311342591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46002.888311342591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46002.888311342591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46002.888311342591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46002.888311342591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ref="G179:G242" ca="1" si="3">IFERROR(NOW()-F179,"-")</f>
        <v>46002.888311342591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46002.888311342591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46002.888311342591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46002.888311342591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46002.888311342591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46002.888311342591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46002.888311342591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46002.888311342591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46002.888311342591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46002.888311342591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46002.888311342591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46002.888311342591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46002.888311342591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46002.888311342591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46002.888311342591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46002.888311342591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46002.888311342591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46002.888311342591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46002.888311342591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46002.888311342591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46002.888311342591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46002.888311342591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46002.888311342591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46002.888311342591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46002.888311342591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46002.888311342591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46002.888311342591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46002.888311342591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46002.888311342591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46002.888311342591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46002.888311342591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46002.888311342591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46002.888311342591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46002.888311342591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46002.888311342591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46002.888311342591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46002.888311342591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46002.888311342591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46002.888311342591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46002.888311342591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46002.888311342591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46002.888311342591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46002.888311342591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46002.888311342591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46002.888311342591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46002.888311342591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46002.888311342591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46002.888311342591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46002.888311342591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46002.888311342591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46002.888311342591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46002.888311342591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46002.888311342591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46002.888311342591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46002.888311342591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46002.888311342591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46002.888311342591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46002.888311342591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46002.888311342591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46002.888311342591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46002.888311342591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46002.888311342591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46002.888311342591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46002.888311342591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ref="G243:G306" ca="1" si="4">IFERROR(NOW()-F243,"-")</f>
        <v>46002.888311342591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46002.888311342591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46002.888311342591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46002.888311342591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46002.888311342591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46002.888311342591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46002.888311342591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46002.888311342591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46002.888311342591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46002.888311342591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46002.888311342591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46002.888311342591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46002.888311342591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46002.888311342591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46002.888311342591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46002.888311342591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46002.888311342591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46002.888311342591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46002.888311342591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46002.888311342591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46002.888311342591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46002.888311342591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46002.888311342591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46002.888311342591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46002.888311342591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46002.888311342591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46002.888311342591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46002.888311342591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46002.888311342591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46002.888311342591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46002.888311342591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46002.888311342591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46002.888311342591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46002.888311342591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46002.888311342591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46002.888311342591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46002.888311342591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46002.888311342591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46002.888311342591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46002.888311342591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46002.888311342591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46002.888311342591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46002.888311342591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46002.888311342591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46002.888311342591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46002.888311342591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46002.888311342591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46002.888311342591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46002.888311342591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46002.888311342591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46002.888311342591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46002.888311342591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46002.888311342591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46002.888311342591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46002.888311342591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46002.888311342591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46002.888311342591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46002.888311342591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46002.888311342591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46002.888311342591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46002.888311342591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46002.888311342591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46002.888311342591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46002.888311342591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ref="G307:G370" ca="1" si="5">IFERROR(NOW()-F307,"-")</f>
        <v>46002.888311342591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46002.888311342591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46002.888311342591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46002.888311342591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46002.888311342591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46002.888311342591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46002.888311342591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46002.888311342591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46002.888311342591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46002.888311342591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46002.888311342591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46002.888311342591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46002.888311342591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46002.888311342591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46002.888311342591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46002.888311342591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46002.888311342591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46002.888311342591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46002.888311342591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46002.888311342591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46002.888311342591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46002.888311342591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46002.888311342591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46002.888311342591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46002.888311342591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46002.888311342591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46002.888311342591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46002.888311342591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46002.888311342591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46002.888311342591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46002.888311342591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46002.888311342591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46002.888311342591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46002.888311342591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46002.888311342591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46002.888311342591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46002.888311342591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46002.888311342591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46002.888311342591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46002.888311342591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46002.888311342591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46002.888311342591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46002.888311342591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46002.888311342591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46002.888311342591</v>
      </c>
      <c r="H351" s="116"/>
      <c r="I351" s="114" t="str">
        <f>IFERROR(VLOOKUP(D351,DB!A:F,6,0),"")</f>
        <v/>
      </c>
      <c r="J351" s="114" t="str">
        <f>IFERROR(VLOOKUP(D351,DB!A:G,7,0),"")</f>
        <v/>
      </c>
      <c r="K351" s="117"/>
      <c r="L351" s="131" t="str">
        <f>IFERROR(VLOOKUP(D351,DB!A:I,9,0),"")</f>
        <v/>
      </c>
    </row>
    <row r="352" spans="1:12" ht="31.5" customHeight="1">
      <c r="A352" s="137"/>
      <c r="B352" s="138" t="str">
        <f>IFERROR(VLOOKUP(D352,DB!A:K,11,0),"")</f>
        <v/>
      </c>
      <c r="C352" s="139"/>
      <c r="D352" s="138"/>
      <c r="E352" s="136"/>
      <c r="F352" s="140"/>
      <c r="G352" s="141">
        <f t="shared" ca="1" si="5"/>
        <v>46002.888311342591</v>
      </c>
      <c r="H352" s="140"/>
      <c r="I352" s="138" t="str">
        <f>IFERROR(VLOOKUP(D352,DB!A:F,6,0),"")</f>
        <v/>
      </c>
      <c r="J352" s="138" t="str">
        <f>IFERROR(VLOOKUP(D352,DB!A:G,7,0),"")</f>
        <v/>
      </c>
      <c r="K352" s="142"/>
      <c r="L352" s="143" t="str">
        <f>IFERROR(VLOOKUP(D352,DB!A:I,9,0),"")</f>
        <v/>
      </c>
    </row>
  </sheetData>
  <dataValidations count="2">
    <dataValidation allowBlank="1" showInputMessage="1" showErrorMessage="1" sqref="E1" xr:uid="{9E1BC488-8814-4F8A-8DBE-742B3278AB71}"/>
    <dataValidation type="list" allowBlank="1" showInputMessage="1" showErrorMessage="1" sqref="E2:E3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2025-12-11T18:19:49Z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